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5 сесія\фінансові питання\бюджет 2022\"/>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(3)'!$A$1:$J$248</definedName>
  </definedNames>
  <calcPr calcId="191029" fullCalcOnLoad="1"/>
</workbook>
</file>

<file path=xl/calcChain.xml><?xml version="1.0" encoding="utf-8"?>
<calcChain xmlns="http://schemas.openxmlformats.org/spreadsheetml/2006/main">
  <c r="H99" i="7" l="1"/>
  <c r="H87" i="7"/>
  <c r="H79" i="7"/>
  <c r="G79" i="7"/>
  <c r="G242" i="7"/>
  <c r="H83" i="7"/>
  <c r="J242" i="7"/>
  <c r="I242" i="7"/>
  <c r="H27" i="7"/>
  <c r="G119" i="7"/>
  <c r="G168" i="7"/>
  <c r="J168" i="7"/>
  <c r="I168" i="7"/>
  <c r="J146" i="7"/>
  <c r="J180" i="7"/>
  <c r="H184" i="7"/>
  <c r="G184" i="7"/>
  <c r="H15" i="7"/>
  <c r="H219" i="7"/>
  <c r="J227" i="7"/>
  <c r="J117" i="7"/>
  <c r="J182" i="7"/>
  <c r="I15" i="7"/>
  <c r="J36" i="7"/>
  <c r="J48" i="7"/>
  <c r="G83" i="7"/>
  <c r="G214" i="7"/>
  <c r="J213" i="7"/>
  <c r="G213" i="7"/>
  <c r="J212" i="7"/>
  <c r="G212" i="7"/>
  <c r="J211" i="7"/>
  <c r="J210" i="7"/>
  <c r="J209" i="7"/>
  <c r="G209" i="7"/>
  <c r="G208" i="7"/>
  <c r="G207" i="7"/>
  <c r="J206" i="7"/>
  <c r="G206" i="7"/>
  <c r="J205" i="7"/>
  <c r="G204" i="7"/>
  <c r="J203" i="7"/>
  <c r="G203" i="7"/>
  <c r="J202" i="7"/>
  <c r="G202" i="7"/>
  <c r="J201" i="7"/>
  <c r="G200" i="7"/>
  <c r="G199" i="7"/>
  <c r="J198" i="7"/>
  <c r="J197" i="7"/>
  <c r="G197" i="7"/>
  <c r="J196" i="7"/>
  <c r="G196" i="7"/>
  <c r="J195" i="7"/>
  <c r="G195" i="7"/>
  <c r="G194" i="7"/>
  <c r="J193" i="7"/>
  <c r="G193" i="7"/>
  <c r="J192" i="7"/>
  <c r="G191" i="7"/>
  <c r="G190" i="7"/>
  <c r="J189" i="7"/>
  <c r="G188" i="7"/>
  <c r="G187" i="7"/>
  <c r="J186" i="7"/>
  <c r="G186" i="7"/>
  <c r="G185" i="7"/>
  <c r="J183" i="7"/>
  <c r="G182" i="7"/>
  <c r="G181" i="7"/>
  <c r="G180" i="7"/>
  <c r="G179" i="7"/>
  <c r="J178" i="7"/>
  <c r="G178" i="7"/>
  <c r="J177" i="7"/>
  <c r="G177" i="7"/>
  <c r="G176" i="7"/>
  <c r="G175" i="7"/>
  <c r="G174" i="7"/>
  <c r="J173" i="7"/>
  <c r="G173" i="7"/>
  <c r="G172" i="7"/>
  <c r="J171" i="7"/>
  <c r="G171" i="7"/>
  <c r="G170" i="7"/>
  <c r="J169" i="7"/>
  <c r="G169" i="7"/>
  <c r="H149" i="7"/>
  <c r="H157" i="7"/>
  <c r="G98" i="7"/>
  <c r="H82" i="7"/>
  <c r="G94" i="7"/>
  <c r="G36" i="7"/>
  <c r="G125" i="7"/>
  <c r="J87" i="7"/>
  <c r="J215" i="7"/>
  <c r="J234" i="7"/>
  <c r="J231" i="7"/>
  <c r="G106" i="7"/>
  <c r="J41" i="7"/>
  <c r="J15" i="7"/>
  <c r="J239" i="7"/>
  <c r="J109" i="7"/>
  <c r="G109" i="7"/>
  <c r="H71" i="7"/>
  <c r="G77" i="7"/>
  <c r="H231" i="7"/>
  <c r="G231" i="7"/>
  <c r="I231" i="7"/>
  <c r="J84" i="7"/>
  <c r="J240" i="7"/>
  <c r="G84" i="7"/>
  <c r="G29" i="7"/>
  <c r="G241" i="7"/>
  <c r="G240" i="7"/>
  <c r="G239" i="7"/>
  <c r="G238" i="7"/>
  <c r="G237" i="7"/>
  <c r="G236" i="7"/>
  <c r="G235" i="7"/>
  <c r="G234" i="7"/>
  <c r="G233" i="7"/>
  <c r="G232" i="7"/>
  <c r="G230" i="7"/>
  <c r="I229" i="7"/>
  <c r="H229" i="7"/>
  <c r="G228" i="7"/>
  <c r="G227" i="7"/>
  <c r="G226" i="7"/>
  <c r="G225" i="7"/>
  <c r="G224" i="7"/>
  <c r="I223" i="7"/>
  <c r="H223" i="7"/>
  <c r="G223" i="7"/>
  <c r="G222" i="7"/>
  <c r="H221" i="7"/>
  <c r="G221" i="7"/>
  <c r="G220" i="7"/>
  <c r="J219" i="7"/>
  <c r="I219" i="7"/>
  <c r="G219" i="7"/>
  <c r="G218" i="7"/>
  <c r="G217" i="7"/>
  <c r="G216" i="7"/>
  <c r="G215" i="7"/>
  <c r="G167" i="7"/>
  <c r="G166" i="7"/>
  <c r="G165" i="7"/>
  <c r="G164" i="7"/>
  <c r="J163" i="7"/>
  <c r="I163" i="7"/>
  <c r="G163" i="7"/>
  <c r="G162" i="7"/>
  <c r="G161" i="7"/>
  <c r="J160" i="7"/>
  <c r="I160" i="7"/>
  <c r="G152" i="7"/>
  <c r="G151" i="7"/>
  <c r="G159" i="7"/>
  <c r="J158" i="7"/>
  <c r="I158" i="7"/>
  <c r="I157" i="7"/>
  <c r="H158" i="7"/>
  <c r="G158" i="7"/>
  <c r="G156" i="7"/>
  <c r="G155" i="7"/>
  <c r="G154" i="7"/>
  <c r="G153" i="7"/>
  <c r="H150" i="7"/>
  <c r="G150" i="7"/>
  <c r="J149" i="7"/>
  <c r="I149" i="7"/>
  <c r="G148" i="7"/>
  <c r="J147" i="7"/>
  <c r="J145" i="7"/>
  <c r="I147" i="7"/>
  <c r="I145" i="7"/>
  <c r="H147"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8" i="7"/>
  <c r="G117" i="7"/>
  <c r="G116" i="7"/>
  <c r="G115" i="7"/>
  <c r="G114" i="7"/>
  <c r="G113" i="7"/>
  <c r="G112" i="7"/>
  <c r="J111" i="7"/>
  <c r="I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0" i="7"/>
  <c r="G39" i="7"/>
  <c r="G38" i="7"/>
  <c r="G37" i="7"/>
  <c r="G35" i="7"/>
  <c r="G34" i="7"/>
  <c r="G33" i="7"/>
  <c r="G32" i="7"/>
  <c r="G31" i="7"/>
  <c r="G30" i="7"/>
  <c r="G28" i="7"/>
  <c r="G27" i="7"/>
  <c r="G26" i="7"/>
  <c r="G25" i="7"/>
  <c r="G24" i="7"/>
  <c r="G23" i="7"/>
  <c r="G22" i="7"/>
  <c r="G21" i="7"/>
  <c r="G20" i="7"/>
  <c r="G19" i="7"/>
  <c r="G18" i="7"/>
  <c r="H17" i="7"/>
  <c r="G17" i="7"/>
  <c r="G16" i="7"/>
  <c r="G89" i="7"/>
  <c r="J83" i="7"/>
  <c r="J79" i="7"/>
  <c r="H110" i="7"/>
  <c r="G41" i="7"/>
  <c r="H168" i="7"/>
  <c r="J174" i="7"/>
  <c r="G201" i="7"/>
  <c r="G211" i="7"/>
  <c r="G111" i="7"/>
  <c r="J181" i="7"/>
  <c r="J194" i="7"/>
  <c r="J190" i="7"/>
  <c r="G183" i="7"/>
  <c r="J199" i="7"/>
  <c r="G205" i="7"/>
  <c r="J172" i="7"/>
  <c r="J175" i="7"/>
  <c r="J179" i="7"/>
  <c r="G189" i="7"/>
  <c r="G192" i="7"/>
  <c r="G198" i="7"/>
  <c r="J200" i="7"/>
  <c r="J170" i="7"/>
  <c r="G147" i="7"/>
  <c r="G149" i="7"/>
  <c r="G210" i="7"/>
  <c r="H145" i="7"/>
  <c r="G160" i="7"/>
  <c r="G82" i="7"/>
  <c r="J157" i="7"/>
  <c r="G157" i="7"/>
  <c r="G71" i="7"/>
  <c r="G145" i="7"/>
  <c r="G110" i="7"/>
  <c r="G229" i="7"/>
  <c r="G15" i="7"/>
  <c r="G87" i="7"/>
  <c r="H242" i="7"/>
</calcChain>
</file>

<file path=xl/sharedStrings.xml><?xml version="1.0" encoding="utf-8"?>
<sst xmlns="http://schemas.openxmlformats.org/spreadsheetml/2006/main" count="1051" uniqueCount="588">
  <si>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</si>
  <si>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</si>
  <si>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</si>
  <si>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</si>
  <si>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</si>
  <si>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</si>
  <si>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</si>
  <si>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</si>
  <si>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</si>
  <si>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</si>
  <si>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</si>
  <si>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</si>
  <si>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</si>
  <si>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</si>
  <si>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</si>
  <si>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</si>
  <si>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</si>
  <si>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</si>
  <si>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</si>
  <si>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</si>
  <si>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</si>
  <si>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</si>
  <si>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</si>
  <si>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</si>
  <si>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</si>
  <si>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</si>
  <si>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</si>
  <si>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</si>
  <si>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</si>
  <si>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</si>
  <si>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</si>
  <si>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</si>
  <si>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</si>
  <si>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</si>
  <si>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</si>
  <si>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</si>
  <si>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</si>
  <si>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</si>
  <si>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</si>
  <si>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</si>
  <si>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</si>
  <si>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</si>
  <si>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</si>
  <si>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</si>
  <si>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</si>
  <si>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</si>
  <si>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</si>
  <si>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</si>
  <si>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</si>
  <si>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</si>
  <si>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</si>
  <si>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</si>
  <si>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</si>
  <si>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</si>
  <si>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</si>
  <si>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</si>
  <si>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</si>
  <si>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</si>
  <si>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</si>
  <si>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</si>
  <si>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</si>
  <si>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</si>
  <si>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</si>
  <si>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</si>
  <si>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</si>
  <si>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</si>
  <si>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</si>
  <si>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</si>
  <si>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</si>
  <si>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</si>
  <si>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</si>
  <si>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</si>
  <si>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</si>
  <si>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</si>
  <si>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</si>
  <si>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</si>
  <si>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</si>
  <si>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</si>
  <si>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</si>
  <si>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</si>
  <si>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</si>
  <si>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</si>
  <si>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</si>
  <si>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</si>
  <si>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</si>
  <si>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</si>
  <si>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</si>
  <si>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</si>
  <si>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</si>
  <si>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</si>
  <si>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</si>
  <si>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</si>
  <si>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</si>
  <si>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</si>
  <si>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</si>
  <si>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</si>
  <si>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</si>
  <si>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</si>
  <si>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</si>
  <si>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</si>
  <si>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</si>
  <si>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</si>
  <si>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</si>
  <si>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</si>
  <si>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</si>
  <si>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</si>
  <si>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</si>
  <si>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</si>
  <si>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</si>
  <si>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</si>
  <si>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</si>
  <si>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</si>
  <si>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</si>
  <si>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</si>
  <si>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</si>
  <si>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</si>
  <si>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</si>
  <si>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</si>
  <si>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</si>
  <si>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</si>
  <si>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</si>
  <si>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</si>
  <si>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</si>
  <si>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</si>
  <si>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</si>
  <si>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</si>
  <si>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</si>
  <si>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</si>
  <si>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</si>
  <si>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</si>
  <si>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</si>
  <si>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</si>
  <si>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</si>
  <si>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</si>
  <si>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</si>
  <si>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</si>
  <si>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</si>
  <si>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</si>
  <si>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</si>
  <si>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</si>
  <si>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</si>
  <si>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</si>
  <si>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</si>
  <si>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</si>
  <si>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</si>
  <si>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</si>
  <si>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</si>
  <si>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</si>
  <si>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</si>
  <si>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</si>
  <si>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</si>
  <si>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</si>
  <si>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</si>
  <si>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</si>
  <si>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</si>
  <si>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</si>
  <si>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</si>
  <si>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</si>
  <si>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</si>
  <si>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</si>
  <si>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</si>
  <si>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</si>
  <si>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</si>
  <si>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</si>
  <si>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</si>
  <si>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</si>
  <si>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</si>
  <si>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</si>
  <si>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</si>
  <si>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</si>
  <si>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</si>
  <si>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</si>
  <si>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</si>
  <si>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</si>
  <si>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</si>
  <si>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</si>
  <si>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</si>
  <si>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</si>
  <si>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</si>
  <si>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</si>
  <si>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</si>
  <si>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</si>
  <si>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</si>
  <si>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</si>
  <si>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</si>
  <si>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</si>
  <si>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</si>
  <si>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</si>
  <si>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</si>
  <si>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</si>
  <si>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</si>
  <si>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</si>
  <si>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</si>
  <si>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</si>
  <si>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</si>
  <si>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</si>
  <si>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</si>
  <si>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</si>
  <si>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</si>
  <si>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</si>
  <si>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</si>
  <si>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</si>
  <si>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</si>
  <si>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</si>
  <si>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</si>
  <si>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</si>
  <si>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</si>
  <si>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</si>
  <si>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</si>
  <si>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</si>
  <si>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</si>
  <si>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</si>
  <si>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</si>
  <si>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</si>
  <si>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</si>
  <si>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</si>
  <si>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</si>
  <si>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</si>
  <si>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</si>
  <si>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</si>
  <si>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</si>
  <si>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</si>
  <si>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</si>
  <si>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</si>
  <si>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</si>
  <si>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</si>
  <si>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</si>
  <si>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</si>
  <si>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</si>
  <si>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</si>
  <si>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</si>
  <si>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</si>
  <si>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</si>
  <si>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</si>
  <si>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</si>
  <si>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</si>
  <si>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</si>
  <si>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</si>
  <si>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</si>
  <si>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</si>
  <si>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</si>
  <si>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</si>
  <si>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</si>
  <si>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</si>
  <si>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</si>
  <si>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</si>
  <si>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</si>
  <si>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</si>
  <si>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</si>
  <si>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</si>
  <si>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</si>
  <si>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</si>
  <si>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</si>
  <si>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</si>
  <si>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</si>
  <si>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</si>
  <si>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</si>
  <si>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</si>
  <si>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</si>
  <si>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</si>
  <si>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</si>
  <si>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</si>
  <si>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</si>
  <si>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</si>
  <si>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</si>
  <si>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</si>
  <si>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</si>
  <si>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</si>
  <si>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</si>
  <si>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</si>
  <si>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</si>
  <si>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</si>
  <si>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</si>
  <si>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</si>
  <si>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</si>
  <si>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</si>
  <si>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</si>
  <si>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</si>
  <si>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</si>
  <si>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</si>
  <si>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</si>
  <si>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</si>
  <si>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</si>
  <si>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</si>
  <si>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</si>
  <si>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</si>
  <si>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</si>
  <si>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</si>
  <si>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</si>
  <si>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</si>
  <si>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</si>
  <si>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</si>
  <si>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</si>
  <si>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</si>
  <si>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</si>
  <si>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</si>
  <si>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</si>
  <si>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</si>
  <si>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</si>
  <si>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</si>
  <si>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</si>
  <si>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</si>
  <si>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</si>
  <si>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</si>
  <si>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</si>
  <si>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</si>
  <si>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</si>
  <si>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</si>
  <si>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</si>
  <si>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</si>
  <si>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</si>
  <si>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</si>
  <si>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</si>
  <si>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</si>
  <si>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</si>
  <si>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</si>
  <si>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</si>
  <si>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</si>
  <si>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</si>
  <si>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</si>
  <si>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</si>
  <si>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</si>
  <si>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</si>
  <si>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</si>
  <si>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</si>
  <si>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</si>
  <si>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</si>
  <si>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</si>
  <si>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</si>
  <si>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</si>
  <si>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</si>
  <si>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</si>
  <si>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</si>
  <si>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</si>
  <si>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</si>
  <si>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</si>
  <si>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</si>
  <si>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</si>
  <si>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</si>
  <si>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</si>
  <si>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</si>
  <si>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</si>
  <si>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</si>
  <si>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</si>
  <si>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</si>
  <si>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</si>
  <si>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</si>
  <si>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</si>
  <si>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</si>
  <si>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</si>
  <si>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</si>
  <si>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</si>
  <si>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</si>
  <si>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</si>
  <si>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</si>
  <si>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</si>
  <si>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</si>
  <si>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</si>
  <si>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</si>
  <si>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</si>
  <si>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</si>
  <si>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</si>
  <si>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</si>
  <si>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</si>
  <si>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</si>
  <si>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</si>
  <si>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</si>
  <si>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</si>
  <si>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</si>
  <si>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</si>
  <si>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</si>
  <si>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</si>
  <si>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</si>
  <si>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</si>
  <si>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</si>
  <si>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</si>
  <si>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</si>
  <si>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</si>
  <si>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</si>
  <si>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</si>
  <si>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</si>
  <si>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</si>
  <si>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</si>
  <si>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</si>
  <si>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</si>
  <si>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</si>
  <si>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</si>
  <si>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</si>
  <si>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</si>
  <si>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</si>
  <si>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</si>
  <si>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</si>
  <si>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</si>
  <si>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</si>
  <si>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</si>
  <si>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</si>
  <si>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</si>
  <si>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</si>
  <si>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</si>
  <si>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</si>
  <si>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</si>
  <si>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</si>
  <si>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</si>
  <si>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</si>
  <si>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</si>
  <si>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</si>
  <si>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</si>
  <si>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</si>
  <si>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</si>
  <si>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</si>
  <si>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</si>
  <si>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</si>
  <si>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</si>
  <si>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</si>
  <si>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</si>
  <si>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</si>
  <si>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</si>
  <si>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</si>
  <si>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</si>
  <si>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</si>
  <si>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</si>
  <si>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</si>
  <si>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</si>
  <si>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</si>
  <si>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</si>
  <si>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</si>
  <si>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</si>
  <si>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</si>
  <si>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</si>
  <si>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</si>
  <si>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</si>
  <si>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</si>
  <si>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</si>
  <si>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</si>
  <si>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</si>
  <si>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</si>
  <si>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</si>
  <si>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</si>
  <si>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</si>
  <si>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</si>
  <si>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</si>
  <si>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</si>
  <si>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</si>
  <si>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</si>
  <si>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</si>
  <si>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</si>
  <si>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</si>
  <si>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</si>
  <si>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</si>
  <si>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</si>
  <si>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</si>
  <si>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</si>
  <si>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</si>
  <si>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</si>
  <si>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</si>
  <si>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</si>
  <si>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</si>
  <si>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</si>
  <si>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</si>
  <si>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</si>
  <si>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</si>
  <si>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</si>
  <si>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</si>
  <si>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</si>
  <si>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</si>
  <si>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</si>
  <si>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</si>
  <si>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</si>
  <si>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</si>
  <si>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</si>
  <si>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</si>
  <si>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</si>
  <si>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</si>
  <si>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</si>
  <si>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</si>
  <si>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</si>
  <si>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</si>
  <si>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</si>
  <si>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</si>
  <si>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</si>
  <si>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</si>
  <si>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</si>
  <si>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</si>
  <si>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</si>
  <si>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</si>
  <si>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</si>
  <si>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</si>
  <si>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</si>
  <si>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</si>
  <si>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</si>
  <si>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</si>
  <si>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</si>
  <si>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</si>
  <si>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</si>
  <si>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2028 роки"</t>
  </si>
  <si>
    <t>0217413</t>
  </si>
  <si>
    <t>7413</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</si>
  <si>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</si>
  <si>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</si>
  <si>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</si>
  <si>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Інші заходи у сфері автотранспорту</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</si>
  <si>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</si>
  <si>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</si>
  <si>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</si>
  <si>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</si>
  <si>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</si>
  <si>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</si>
  <si>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</si>
  <si>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</si>
  <si>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</si>
  <si>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</si>
  <si>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</si>
  <si>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</si>
  <si>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</si>
  <si>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</si>
  <si>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</si>
  <si>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</si>
  <si>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</si>
  <si>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</si>
  <si>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</si>
  <si>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</si>
  <si>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</si>
  <si>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</si>
  <si>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</si>
  <si>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</si>
  <si>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</si>
  <si>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</si>
  <si>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</si>
  <si>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</si>
  <si>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</si>
  <si>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</si>
  <si>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</si>
  <si>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</si>
  <si>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</si>
  <si>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</si>
  <si>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</si>
  <si>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</si>
  <si>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</si>
  <si>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</si>
  <si>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</si>
  <si>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</si>
  <si>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</si>
  <si>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</si>
  <si>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</si>
  <si>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</si>
  <si>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</si>
  <si>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</si>
  <si>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</si>
  <si>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</si>
  <si>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</si>
  <si>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</si>
  <si>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</si>
  <si>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</si>
  <si>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</si>
  <si>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</si>
  <si>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</si>
  <si>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</si>
  <si>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</si>
  <si>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</si>
  <si>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</si>
  <si>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</si>
  <si>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</si>
  <si>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</si>
  <si>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</si>
  <si>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</si>
  <si>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</si>
  <si>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</si>
  <si>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</si>
  <si>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</si>
  <si>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</si>
  <si>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</si>
  <si>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</si>
  <si>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</si>
  <si>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</si>
  <si>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</si>
  <si>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</si>
  <si>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</si>
  <si>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</si>
  <si>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</si>
  <si>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</si>
  <si>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</si>
  <si>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</si>
  <si>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</si>
  <si>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</si>
  <si>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</si>
  <si>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</si>
  <si>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</si>
  <si>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23.12.2021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</si>
</sst>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2">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0" xfId="0" applyNumberFormat="1"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4"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3" xfId="0" applyFont="1" applyFill="1" applyBorder="1" applyAlignment="1">
      <alignment horizontal="center" wrapText="1"/>
    </xf>
    <xf numFmtId="0" fontId="22" fillId="0" borderId="20" xfId="0" applyFont="1" applyFill="1" applyBorder="1" applyAlignment="1">
      <alignment horizont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3"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tabSelected="1" topLeftCell="A12" zoomScale="70" zoomScaleNormal="70" zoomScaleSheetLayoutView="25" workbookViewId="0">
      <pane xSplit="5" ySplit="3" topLeftCell="F83" activePane="bottomRight" state="frozen"/>
      <selection activeCell="A12" sqref="A12"/>
      <selection pane="topRight" activeCell="F12" sqref="F12"/>
      <selection pane="bottomLeft" activeCell="A15" sqref="A15"/>
      <selection pane="bottomRight" activeCell="H107" sqref="H107"/>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78"/>
      <c r="I5" s="178"/>
      <c r="J5" s="178"/>
    </row>
    <row r="6" spans="1:10" ht="35.25" customHeight="1" x14ac:dyDescent="0.2">
      <c r="H6" s="178"/>
      <c r="I6" s="178"/>
      <c r="J6" s="178"/>
    </row>
    <row r="7" spans="1:10" ht="18.75" x14ac:dyDescent="0.3">
      <c r="A7" s="179" t="s">
        <v>282</v>
      </c>
      <c r="B7" s="179"/>
      <c r="C7" s="179"/>
      <c r="D7" s="179"/>
      <c r="E7" s="179"/>
      <c r="F7" s="179"/>
      <c r="G7" s="179"/>
      <c r="H7" s="179"/>
      <c r="I7" s="179"/>
      <c r="J7" s="179"/>
    </row>
    <row r="8" spans="1:10" ht="18.75" x14ac:dyDescent="0.3">
      <c r="A8" s="179" t="s">
        <v>457</v>
      </c>
      <c r="B8" s="179"/>
      <c r="C8" s="179"/>
      <c r="D8" s="179"/>
      <c r="E8" s="179"/>
      <c r="F8" s="179"/>
      <c r="G8" s="179"/>
      <c r="H8" s="179"/>
      <c r="I8" s="179"/>
      <c r="J8" s="179"/>
    </row>
    <row r="9" spans="1:10" ht="18.75" x14ac:dyDescent="0.3">
      <c r="A9" s="96" t="s">
        <v>436</v>
      </c>
      <c r="B9" s="95"/>
      <c r="C9" s="95"/>
      <c r="D9" s="95"/>
      <c r="E9" s="95"/>
      <c r="F9" s="95"/>
      <c r="G9" s="95"/>
      <c r="H9" s="95"/>
      <c r="I9" s="95"/>
      <c r="J9" s="95"/>
    </row>
    <row r="10" spans="1:10" ht="18.75" x14ac:dyDescent="0.3">
      <c r="A10" s="97" t="s">
        <v>411</v>
      </c>
      <c r="B10" s="95"/>
      <c r="C10" s="95"/>
      <c r="D10" s="95"/>
      <c r="E10" s="95"/>
      <c r="F10" s="95"/>
      <c r="G10" s="95"/>
      <c r="H10" s="95"/>
      <c r="I10" s="95"/>
      <c r="J10" s="95"/>
    </row>
    <row r="11" spans="1:10" ht="19.5" thickBot="1" x14ac:dyDescent="0.35">
      <c r="B11" s="111"/>
      <c r="C11" s="111"/>
      <c r="D11" s="111"/>
      <c r="E11" s="111"/>
      <c r="F11" s="112"/>
      <c r="G11" s="112"/>
      <c r="H11" s="111"/>
      <c r="I11" s="111"/>
      <c r="J11" s="113" t="s">
        <v>410</v>
      </c>
    </row>
    <row r="12" spans="1:10" ht="111" customHeight="1" x14ac:dyDescent="0.2">
      <c r="A12" s="180" t="s">
        <v>285</v>
      </c>
      <c r="B12" s="182" t="s">
        <v>286</v>
      </c>
      <c r="C12" s="184" t="s">
        <v>287</v>
      </c>
      <c r="D12" s="184" t="s">
        <v>288</v>
      </c>
      <c r="E12" s="184" t="s">
        <v>289</v>
      </c>
      <c r="F12" s="184" t="s">
        <v>412</v>
      </c>
      <c r="G12" s="184" t="s">
        <v>290</v>
      </c>
      <c r="H12" s="186" t="s">
        <v>1</v>
      </c>
      <c r="I12" s="188" t="s">
        <v>2</v>
      </c>
      <c r="J12" s="189"/>
    </row>
    <row r="13" spans="1:10" ht="45" x14ac:dyDescent="0.2">
      <c r="A13" s="181"/>
      <c r="B13" s="183"/>
      <c r="C13" s="185"/>
      <c r="D13" s="185"/>
      <c r="E13" s="185"/>
      <c r="F13" s="185"/>
      <c r="G13" s="185"/>
      <c r="H13" s="187"/>
      <c r="I13" s="114" t="s">
        <v>291</v>
      </c>
      <c r="J13" s="115" t="s">
        <v>292</v>
      </c>
    </row>
    <row r="14" spans="1:10" ht="18.75" customHeight="1" x14ac:dyDescent="0.25">
      <c r="A14" s="98" t="s">
        <v>283</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23308632</v>
      </c>
      <c r="H15" s="26">
        <f>H18+H23+H24+H25+H27+H29+H31+H32+H33+H34+H35+H36+H37+H38+H39+H40+H41+H44+H48+H30+H22+H26</f>
        <v>12164632</v>
      </c>
      <c r="I15" s="26">
        <f>I18+I23+I24+I25+I27+I29+I31+I32+I33+I34+I35+I36+I37+I38+I39+I40+I41+I44+I48+I30+I22+I26+I45</f>
        <v>11144000</v>
      </c>
      <c r="J15" s="105">
        <f>J18+J23+J24+J25+J27+J29+J31+J32+J33+J34+J35+J36+J37+J38+J39+J40+J41+J44+J48+J30+J22+J26+J45</f>
        <v>10834000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303</v>
      </c>
      <c r="B17" s="4" t="s">
        <v>305</v>
      </c>
      <c r="C17" s="4"/>
      <c r="D17" s="31" t="s">
        <v>307</v>
      </c>
      <c r="E17" s="86"/>
      <c r="F17" s="28"/>
      <c r="G17" s="60">
        <f t="shared" si="0"/>
        <v>0</v>
      </c>
      <c r="H17" s="3">
        <f>H18</f>
        <v>0</v>
      </c>
      <c r="I17" s="3"/>
      <c r="J17" s="44"/>
    </row>
    <row r="18" spans="1:11" ht="18.75" hidden="1" x14ac:dyDescent="0.3">
      <c r="A18" s="58" t="s">
        <v>304</v>
      </c>
      <c r="B18" s="6" t="s">
        <v>306</v>
      </c>
      <c r="C18" s="6" t="s">
        <v>273</v>
      </c>
      <c r="D18" s="9" t="s">
        <v>308</v>
      </c>
      <c r="E18" s="86" t="s">
        <v>416</v>
      </c>
      <c r="F18" s="28"/>
      <c r="G18" s="61">
        <f t="shared" si="0"/>
        <v>0</v>
      </c>
      <c r="H18" s="23"/>
      <c r="I18" s="23"/>
      <c r="J18" s="45"/>
      <c r="K18" s="104"/>
    </row>
    <row r="19" spans="1:11" ht="37.5" hidden="1" x14ac:dyDescent="0.2">
      <c r="A19" s="19" t="s">
        <v>241</v>
      </c>
      <c r="B19" s="4" t="s">
        <v>227</v>
      </c>
      <c r="C19" s="4"/>
      <c r="D19" s="1" t="s">
        <v>62</v>
      </c>
      <c r="E19" s="86"/>
      <c r="F19" s="28"/>
      <c r="G19" s="60">
        <f t="shared" si="0"/>
        <v>0</v>
      </c>
      <c r="H19" s="3"/>
      <c r="I19" s="3"/>
      <c r="J19" s="44"/>
    </row>
    <row r="20" spans="1:11" ht="93.75" hidden="1" x14ac:dyDescent="0.3">
      <c r="A20" s="21" t="s">
        <v>242</v>
      </c>
      <c r="B20" s="6" t="s">
        <v>229</v>
      </c>
      <c r="C20" s="6" t="s">
        <v>5</v>
      </c>
      <c r="D20" s="27" t="s">
        <v>240</v>
      </c>
      <c r="E20" s="86" t="s">
        <v>293</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495</v>
      </c>
      <c r="B22" s="153" t="s">
        <v>496</v>
      </c>
      <c r="C22" s="153" t="s">
        <v>488</v>
      </c>
      <c r="D22" s="164" t="s">
        <v>500</v>
      </c>
      <c r="E22" s="159" t="s">
        <v>540</v>
      </c>
      <c r="F22" s="28" t="s">
        <v>541</v>
      </c>
      <c r="G22" s="60">
        <f t="shared" si="0"/>
        <v>10000000</v>
      </c>
      <c r="H22" s="3"/>
      <c r="I22" s="3">
        <v>10000000</v>
      </c>
      <c r="J22" s="44">
        <v>10000000</v>
      </c>
    </row>
    <row r="23" spans="1:11" ht="36.75" customHeight="1" x14ac:dyDescent="0.2">
      <c r="A23" s="19" t="s">
        <v>134</v>
      </c>
      <c r="B23" s="4" t="s">
        <v>135</v>
      </c>
      <c r="C23" s="4" t="s">
        <v>43</v>
      </c>
      <c r="D23" s="1" t="s">
        <v>74</v>
      </c>
      <c r="E23" s="9" t="s">
        <v>453</v>
      </c>
      <c r="F23" s="28" t="s">
        <v>455</v>
      </c>
      <c r="G23" s="60">
        <f t="shared" si="0"/>
        <v>800000</v>
      </c>
      <c r="H23" s="3">
        <v>800000</v>
      </c>
      <c r="I23" s="3"/>
      <c r="J23" s="44"/>
    </row>
    <row r="24" spans="1:11" ht="37.5" hidden="1" x14ac:dyDescent="0.2">
      <c r="A24" s="19"/>
      <c r="B24" s="4" t="s">
        <v>135</v>
      </c>
      <c r="C24" s="4" t="s">
        <v>43</v>
      </c>
      <c r="D24" s="1" t="s">
        <v>74</v>
      </c>
      <c r="E24" s="9" t="s">
        <v>302</v>
      </c>
      <c r="F24" s="28"/>
      <c r="G24" s="60">
        <f t="shared" si="0"/>
        <v>0</v>
      </c>
      <c r="H24" s="3"/>
      <c r="I24" s="3"/>
      <c r="J24" s="44"/>
    </row>
    <row r="25" spans="1:11" ht="75" x14ac:dyDescent="0.2">
      <c r="A25" s="143" t="s">
        <v>506</v>
      </c>
      <c r="B25" s="153" t="s">
        <v>136</v>
      </c>
      <c r="C25" s="153" t="s">
        <v>11</v>
      </c>
      <c r="D25" s="145" t="s">
        <v>80</v>
      </c>
      <c r="E25" s="86" t="s">
        <v>454</v>
      </c>
      <c r="F25" s="28" t="s">
        <v>507</v>
      </c>
      <c r="G25" s="60">
        <f>H25+I25</f>
        <v>350000</v>
      </c>
      <c r="H25" s="3">
        <v>350000</v>
      </c>
      <c r="I25" s="3"/>
      <c r="J25" s="44"/>
    </row>
    <row r="26" spans="1:11" ht="150" x14ac:dyDescent="0.2">
      <c r="A26" s="143" t="s">
        <v>506</v>
      </c>
      <c r="B26" s="153" t="s">
        <v>136</v>
      </c>
      <c r="C26" s="153" t="s">
        <v>11</v>
      </c>
      <c r="D26" s="145" t="s">
        <v>80</v>
      </c>
      <c r="E26" s="86" t="s">
        <v>494</v>
      </c>
      <c r="F26" s="28" t="s">
        <v>583</v>
      </c>
      <c r="G26" s="60">
        <f>H26+I26</f>
        <v>200000</v>
      </c>
      <c r="H26" s="3">
        <v>200000</v>
      </c>
      <c r="I26" s="3"/>
      <c r="J26" s="44"/>
    </row>
    <row r="27" spans="1:11" ht="45" customHeight="1" x14ac:dyDescent="0.2">
      <c r="A27" s="19" t="s">
        <v>137</v>
      </c>
      <c r="B27" s="4" t="s">
        <v>138</v>
      </c>
      <c r="C27" s="4" t="s">
        <v>12</v>
      </c>
      <c r="D27" s="11" t="s">
        <v>139</v>
      </c>
      <c r="E27" s="9" t="s">
        <v>294</v>
      </c>
      <c r="F27" s="28" t="s">
        <v>537</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295</v>
      </c>
      <c r="F29" s="28" t="s">
        <v>557</v>
      </c>
      <c r="G29" s="60">
        <f t="shared" si="0"/>
        <v>4646500</v>
      </c>
      <c r="H29" s="23">
        <v>4646500</v>
      </c>
      <c r="I29" s="23"/>
      <c r="J29" s="45"/>
    </row>
    <row r="30" spans="1:11" ht="37.5" x14ac:dyDescent="0.2">
      <c r="A30" s="21" t="s">
        <v>140</v>
      </c>
      <c r="B30" s="6" t="s">
        <v>143</v>
      </c>
      <c r="C30" s="6" t="s">
        <v>12</v>
      </c>
      <c r="D30" s="12" t="s">
        <v>145</v>
      </c>
      <c r="E30" s="86" t="s">
        <v>415</v>
      </c>
      <c r="F30" s="28" t="s">
        <v>558</v>
      </c>
      <c r="G30" s="60">
        <f t="shared" si="0"/>
        <v>10000</v>
      </c>
      <c r="H30" s="23">
        <v>10000</v>
      </c>
      <c r="I30" s="23"/>
      <c r="J30" s="45"/>
    </row>
    <row r="31" spans="1:11" ht="47.25" customHeight="1" x14ac:dyDescent="0.2">
      <c r="A31" s="21" t="s">
        <v>140</v>
      </c>
      <c r="B31" s="6" t="s">
        <v>143</v>
      </c>
      <c r="C31" s="6" t="s">
        <v>12</v>
      </c>
      <c r="D31" s="12" t="s">
        <v>145</v>
      </c>
      <c r="E31" s="86" t="s">
        <v>417</v>
      </c>
      <c r="F31" s="28" t="s">
        <v>538</v>
      </c>
      <c r="G31" s="60">
        <f t="shared" si="0"/>
        <v>637800</v>
      </c>
      <c r="H31" s="23">
        <v>637800</v>
      </c>
      <c r="I31" s="23"/>
      <c r="J31" s="45"/>
    </row>
    <row r="32" spans="1:11" ht="37.5" x14ac:dyDescent="0.2">
      <c r="A32" s="21" t="s">
        <v>140</v>
      </c>
      <c r="B32" s="6" t="s">
        <v>143</v>
      </c>
      <c r="C32" s="6" t="s">
        <v>12</v>
      </c>
      <c r="D32" s="12" t="s">
        <v>145</v>
      </c>
      <c r="E32" s="9" t="s">
        <v>420</v>
      </c>
      <c r="F32" s="28" t="s">
        <v>539</v>
      </c>
      <c r="G32" s="60">
        <f t="shared" si="0"/>
        <v>89000</v>
      </c>
      <c r="H32" s="7">
        <v>89000</v>
      </c>
      <c r="I32" s="23"/>
      <c r="J32" s="45"/>
    </row>
    <row r="33" spans="1:10" ht="37.5" hidden="1" x14ac:dyDescent="0.2">
      <c r="A33" s="21" t="s">
        <v>140</v>
      </c>
      <c r="B33" s="6" t="s">
        <v>143</v>
      </c>
      <c r="C33" s="6" t="s">
        <v>12</v>
      </c>
      <c r="D33" s="12" t="s">
        <v>145</v>
      </c>
      <c r="E33" s="9" t="s">
        <v>390</v>
      </c>
      <c r="F33" s="28"/>
      <c r="G33" s="60">
        <f t="shared" si="0"/>
        <v>0</v>
      </c>
      <c r="H33" s="7"/>
      <c r="I33" s="23"/>
      <c r="J33" s="45"/>
    </row>
    <row r="34" spans="1:10" ht="37.5" x14ac:dyDescent="0.2">
      <c r="A34" s="21" t="s">
        <v>140</v>
      </c>
      <c r="B34" s="6" t="s">
        <v>143</v>
      </c>
      <c r="C34" s="6" t="s">
        <v>12</v>
      </c>
      <c r="D34" s="12" t="s">
        <v>145</v>
      </c>
      <c r="E34" s="9" t="s">
        <v>296</v>
      </c>
      <c r="F34" s="28" t="s">
        <v>546</v>
      </c>
      <c r="G34" s="60">
        <f t="shared" si="0"/>
        <v>400000</v>
      </c>
      <c r="H34" s="23">
        <v>400000</v>
      </c>
      <c r="I34" s="23"/>
      <c r="J34" s="45"/>
    </row>
    <row r="35" spans="1:10" ht="37.5" x14ac:dyDescent="0.2">
      <c r="A35" s="21" t="s">
        <v>140</v>
      </c>
      <c r="B35" s="6" t="s">
        <v>143</v>
      </c>
      <c r="C35" s="6" t="s">
        <v>12</v>
      </c>
      <c r="D35" s="12" t="s">
        <v>145</v>
      </c>
      <c r="E35" s="9" t="s">
        <v>413</v>
      </c>
      <c r="F35" s="28" t="s">
        <v>528</v>
      </c>
      <c r="G35" s="60">
        <f t="shared" si="0"/>
        <v>1837380</v>
      </c>
      <c r="H35" s="23">
        <v>1837380</v>
      </c>
      <c r="I35" s="7"/>
      <c r="J35" s="46"/>
    </row>
    <row r="36" spans="1:10" ht="79.900000000000006" customHeight="1" x14ac:dyDescent="0.2">
      <c r="A36" s="21" t="s">
        <v>140</v>
      </c>
      <c r="B36" s="6" t="s">
        <v>143</v>
      </c>
      <c r="C36" s="6" t="s">
        <v>12</v>
      </c>
      <c r="D36" s="13" t="s">
        <v>145</v>
      </c>
      <c r="E36" s="9" t="s">
        <v>543</v>
      </c>
      <c r="F36" s="28" t="s">
        <v>544</v>
      </c>
      <c r="G36" s="60">
        <f t="shared" si="0"/>
        <v>1329500</v>
      </c>
      <c r="H36" s="3">
        <v>1029500</v>
      </c>
      <c r="I36" s="3">
        <v>300000</v>
      </c>
      <c r="J36" s="44">
        <f>I36</f>
        <v>300000</v>
      </c>
    </row>
    <row r="37" spans="1:10" ht="56.25" hidden="1" x14ac:dyDescent="0.2">
      <c r="A37" s="21" t="s">
        <v>140</v>
      </c>
      <c r="B37" s="6" t="s">
        <v>143</v>
      </c>
      <c r="C37" s="6" t="s">
        <v>12</v>
      </c>
      <c r="D37" s="13" t="s">
        <v>145</v>
      </c>
      <c r="E37" s="9" t="s">
        <v>297</v>
      </c>
      <c r="F37" s="28"/>
      <c r="G37" s="60">
        <f t="shared" si="0"/>
        <v>0</v>
      </c>
      <c r="H37" s="23"/>
      <c r="I37" s="23"/>
      <c r="J37" s="45"/>
    </row>
    <row r="38" spans="1:10" ht="37.5" hidden="1" x14ac:dyDescent="0.2">
      <c r="A38" s="21" t="s">
        <v>140</v>
      </c>
      <c r="B38" s="6" t="s">
        <v>143</v>
      </c>
      <c r="C38" s="6" t="s">
        <v>12</v>
      </c>
      <c r="D38" s="13" t="s">
        <v>145</v>
      </c>
      <c r="E38" s="9" t="s">
        <v>343</v>
      </c>
      <c r="F38" s="28"/>
      <c r="G38" s="60">
        <f t="shared" si="0"/>
        <v>0</v>
      </c>
      <c r="H38" s="23"/>
      <c r="I38" s="23"/>
      <c r="J38" s="45"/>
    </row>
    <row r="39" spans="1:10" ht="37.5" x14ac:dyDescent="0.2">
      <c r="A39" s="21" t="s">
        <v>140</v>
      </c>
      <c r="B39" s="6" t="s">
        <v>143</v>
      </c>
      <c r="C39" s="6" t="s">
        <v>12</v>
      </c>
      <c r="D39" s="13" t="s">
        <v>145</v>
      </c>
      <c r="E39" s="9" t="s">
        <v>298</v>
      </c>
      <c r="F39" s="28" t="s">
        <v>536</v>
      </c>
      <c r="G39" s="60">
        <f t="shared" si="0"/>
        <v>50000</v>
      </c>
      <c r="H39" s="23">
        <v>50000</v>
      </c>
      <c r="I39" s="23"/>
      <c r="J39" s="45"/>
    </row>
    <row r="40" spans="1:10" ht="37.5" hidden="1" x14ac:dyDescent="0.2">
      <c r="A40" s="21" t="s">
        <v>140</v>
      </c>
      <c r="B40" s="6" t="s">
        <v>143</v>
      </c>
      <c r="C40" s="6" t="s">
        <v>12</v>
      </c>
      <c r="D40" s="12" t="s">
        <v>145</v>
      </c>
      <c r="E40" s="9" t="s">
        <v>299</v>
      </c>
      <c r="F40" s="28"/>
      <c r="G40" s="60">
        <f t="shared" si="0"/>
        <v>0</v>
      </c>
      <c r="H40" s="23"/>
      <c r="I40" s="23"/>
      <c r="J40" s="45"/>
    </row>
    <row r="41" spans="1:10" ht="56.25" x14ac:dyDescent="0.2">
      <c r="A41" s="19" t="s">
        <v>150</v>
      </c>
      <c r="B41" s="4" t="s">
        <v>146</v>
      </c>
      <c r="C41" s="4" t="s">
        <v>16</v>
      </c>
      <c r="D41" s="11" t="s">
        <v>218</v>
      </c>
      <c r="E41" s="9" t="s">
        <v>300</v>
      </c>
      <c r="F41" s="28" t="s">
        <v>545</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56.25" hidden="1" x14ac:dyDescent="0.2">
      <c r="A43" s="19" t="s">
        <v>253</v>
      </c>
      <c r="B43" s="4" t="s">
        <v>256</v>
      </c>
      <c r="C43" s="4"/>
      <c r="D43" s="11" t="s">
        <v>260</v>
      </c>
      <c r="E43" s="190" t="s">
        <v>301</v>
      </c>
      <c r="F43" s="28"/>
      <c r="G43" s="60">
        <f t="shared" si="0"/>
        <v>0</v>
      </c>
      <c r="H43" s="3"/>
      <c r="I43" s="3"/>
      <c r="J43" s="44"/>
    </row>
    <row r="44" spans="1:10" ht="37.5" x14ac:dyDescent="0.2">
      <c r="A44" s="21" t="s">
        <v>254</v>
      </c>
      <c r="B44" s="6" t="s">
        <v>257</v>
      </c>
      <c r="C44" s="6" t="s">
        <v>259</v>
      </c>
      <c r="D44" s="12" t="s">
        <v>261</v>
      </c>
      <c r="E44" s="190"/>
      <c r="F44" s="195" t="s">
        <v>542</v>
      </c>
      <c r="G44" s="60">
        <f t="shared" si="0"/>
        <v>250000</v>
      </c>
      <c r="H44" s="23"/>
      <c r="I44" s="23">
        <v>250000</v>
      </c>
      <c r="J44" s="45"/>
    </row>
    <row r="45" spans="1:10" ht="37.5" x14ac:dyDescent="0.2">
      <c r="A45" s="19" t="s">
        <v>255</v>
      </c>
      <c r="B45" s="4" t="s">
        <v>258</v>
      </c>
      <c r="C45" s="4" t="s">
        <v>14</v>
      </c>
      <c r="D45" s="11" t="s">
        <v>262</v>
      </c>
      <c r="E45" s="190"/>
      <c r="F45" s="197"/>
      <c r="G45" s="60">
        <f t="shared" si="0"/>
        <v>60000</v>
      </c>
      <c r="H45" s="3"/>
      <c r="I45" s="3">
        <v>60000</v>
      </c>
      <c r="J45" s="44"/>
    </row>
    <row r="46" spans="1:10" ht="56.25" hidden="1" x14ac:dyDescent="0.2">
      <c r="A46" s="19" t="s">
        <v>149</v>
      </c>
      <c r="B46" s="4" t="s">
        <v>148</v>
      </c>
      <c r="C46" s="4" t="s">
        <v>14</v>
      </c>
      <c r="D46" s="1" t="s">
        <v>147</v>
      </c>
      <c r="E46" s="9" t="s">
        <v>217</v>
      </c>
      <c r="F46" s="195"/>
      <c r="G46" s="60">
        <f t="shared" si="0"/>
        <v>0</v>
      </c>
      <c r="H46" s="3"/>
      <c r="I46" s="2"/>
      <c r="J46" s="47"/>
    </row>
    <row r="47" spans="1:10" ht="18.75" hidden="1" x14ac:dyDescent="0.2">
      <c r="A47" s="19"/>
      <c r="B47" s="4"/>
      <c r="C47" s="4"/>
      <c r="D47" s="11"/>
      <c r="E47" s="9"/>
      <c r="F47" s="197"/>
      <c r="G47" s="60">
        <f t="shared" si="0"/>
        <v>0</v>
      </c>
      <c r="H47" s="3"/>
      <c r="I47" s="3"/>
      <c r="J47" s="44"/>
    </row>
    <row r="48" spans="1:10" ht="56.25" x14ac:dyDescent="0.3">
      <c r="A48" s="143" t="s">
        <v>501</v>
      </c>
      <c r="B48" s="153" t="s">
        <v>502</v>
      </c>
      <c r="C48" s="153" t="s">
        <v>6</v>
      </c>
      <c r="D48" s="176" t="s">
        <v>503</v>
      </c>
      <c r="E48" s="86" t="s">
        <v>439</v>
      </c>
      <c r="F48" s="195" t="s">
        <v>527</v>
      </c>
      <c r="G48" s="60">
        <f t="shared" si="0"/>
        <v>2135600</v>
      </c>
      <c r="H48" s="3">
        <v>1685600</v>
      </c>
      <c r="I48" s="3">
        <v>450000</v>
      </c>
      <c r="J48" s="44">
        <f>I48</f>
        <v>450000</v>
      </c>
    </row>
    <row r="49" spans="1:10" ht="37.5" hidden="1" x14ac:dyDescent="0.3">
      <c r="A49" s="21" t="s">
        <v>64</v>
      </c>
      <c r="B49" s="6" t="s">
        <v>119</v>
      </c>
      <c r="C49" s="6" t="s">
        <v>6</v>
      </c>
      <c r="D49" s="17" t="s">
        <v>65</v>
      </c>
      <c r="E49" s="119"/>
      <c r="F49" s="197"/>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504</v>
      </c>
      <c r="B75" s="130" t="s">
        <v>505</v>
      </c>
      <c r="C75" s="130" t="s">
        <v>40</v>
      </c>
      <c r="D75" s="177" t="s">
        <v>221</v>
      </c>
      <c r="E75" s="9" t="s">
        <v>309</v>
      </c>
      <c r="F75" s="195" t="s">
        <v>514</v>
      </c>
      <c r="G75" s="60">
        <f t="shared" si="0"/>
        <v>90500</v>
      </c>
      <c r="H75" s="23">
        <v>90500</v>
      </c>
      <c r="I75" s="23"/>
      <c r="J75" s="45"/>
    </row>
    <row r="76" spans="1:10" ht="56.25" hidden="1" x14ac:dyDescent="0.2">
      <c r="A76" s="21" t="s">
        <v>219</v>
      </c>
      <c r="B76" s="6" t="s">
        <v>220</v>
      </c>
      <c r="C76" s="6" t="s">
        <v>40</v>
      </c>
      <c r="D76" s="22" t="s">
        <v>221</v>
      </c>
      <c r="E76" s="9" t="s">
        <v>309</v>
      </c>
      <c r="F76" s="197"/>
      <c r="G76" s="60">
        <f t="shared" si="0"/>
        <v>0</v>
      </c>
      <c r="H76" s="23"/>
      <c r="I76" s="23"/>
      <c r="J76" s="45"/>
    </row>
    <row r="77" spans="1:10" ht="37.5" x14ac:dyDescent="0.2">
      <c r="A77" s="21" t="s">
        <v>504</v>
      </c>
      <c r="B77" s="6" t="s">
        <v>505</v>
      </c>
      <c r="C77" s="6" t="s">
        <v>40</v>
      </c>
      <c r="D77" s="22" t="s">
        <v>221</v>
      </c>
      <c r="E77" s="9" t="s">
        <v>508</v>
      </c>
      <c r="F77" s="28" t="s">
        <v>515</v>
      </c>
      <c r="G77" s="60">
        <f t="shared" si="0"/>
        <v>50000</v>
      </c>
      <c r="H77" s="23">
        <v>50000</v>
      </c>
      <c r="I77" s="23"/>
      <c r="J77" s="45"/>
    </row>
    <row r="78" spans="1:10" ht="37.5" x14ac:dyDescent="0.2">
      <c r="A78" s="129" t="s">
        <v>504</v>
      </c>
      <c r="B78" s="130" t="s">
        <v>505</v>
      </c>
      <c r="C78" s="130" t="s">
        <v>40</v>
      </c>
      <c r="D78" s="177" t="s">
        <v>221</v>
      </c>
      <c r="E78" s="9" t="s">
        <v>344</v>
      </c>
      <c r="F78" s="28" t="s">
        <v>516</v>
      </c>
      <c r="G78" s="60">
        <f t="shared" si="0"/>
        <v>200000</v>
      </c>
      <c r="H78" s="23">
        <v>200000</v>
      </c>
      <c r="I78" s="23"/>
      <c r="J78" s="45"/>
    </row>
    <row r="79" spans="1:10" ht="56.25" x14ac:dyDescent="0.35">
      <c r="A79" s="49" t="s">
        <v>129</v>
      </c>
      <c r="B79" s="32"/>
      <c r="C79" s="32"/>
      <c r="D79" s="25" t="s">
        <v>20</v>
      </c>
      <c r="E79" s="91"/>
      <c r="F79" s="65"/>
      <c r="G79" s="59">
        <f>H79+I79</f>
        <v>20700400</v>
      </c>
      <c r="H79" s="5">
        <f>SUM(H83:H109)</f>
        <v>20700400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279</v>
      </c>
      <c r="B82" s="4" t="s">
        <v>208</v>
      </c>
      <c r="C82" s="4"/>
      <c r="D82" s="1" t="s">
        <v>245</v>
      </c>
      <c r="E82" s="29"/>
      <c r="F82" s="66"/>
      <c r="G82" s="60">
        <f t="shared" si="0"/>
        <v>1405000</v>
      </c>
      <c r="H82" s="2">
        <f>H89</f>
        <v>1405000</v>
      </c>
      <c r="I82" s="2">
        <f>I89</f>
        <v>0</v>
      </c>
      <c r="J82" s="47"/>
    </row>
    <row r="83" spans="1:10" ht="97.9" customHeight="1" x14ac:dyDescent="0.2">
      <c r="A83" s="19" t="s">
        <v>396</v>
      </c>
      <c r="B83" s="4" t="s">
        <v>114</v>
      </c>
      <c r="C83" s="4" t="s">
        <v>41</v>
      </c>
      <c r="D83" s="1" t="s">
        <v>115</v>
      </c>
      <c r="E83" s="12" t="s">
        <v>444</v>
      </c>
      <c r="F83" s="28" t="s">
        <v>534</v>
      </c>
      <c r="G83" s="60">
        <f t="shared" si="0"/>
        <v>11540000</v>
      </c>
      <c r="H83" s="2">
        <f>12540000-1000000</f>
        <v>11540000</v>
      </c>
      <c r="I83" s="2"/>
      <c r="J83" s="47">
        <f>I83</f>
        <v>0</v>
      </c>
    </row>
    <row r="84" spans="1:10" ht="36.75" hidden="1" customHeight="1" x14ac:dyDescent="0.2">
      <c r="A84" s="19" t="s">
        <v>396</v>
      </c>
      <c r="B84" s="4" t="s">
        <v>114</v>
      </c>
      <c r="C84" s="4" t="s">
        <v>41</v>
      </c>
      <c r="D84" s="1" t="s">
        <v>115</v>
      </c>
      <c r="E84" s="12" t="s">
        <v>400</v>
      </c>
      <c r="F84" s="28"/>
      <c r="G84" s="60">
        <f t="shared" si="0"/>
        <v>0</v>
      </c>
      <c r="H84" s="2"/>
      <c r="I84" s="2"/>
      <c r="J84" s="47">
        <f>I84</f>
        <v>0</v>
      </c>
    </row>
    <row r="85" spans="1:10" ht="56.25" hidden="1" customHeight="1" x14ac:dyDescent="0.2">
      <c r="A85" s="19" t="s">
        <v>396</v>
      </c>
      <c r="B85" s="4" t="s">
        <v>114</v>
      </c>
      <c r="C85" s="4" t="s">
        <v>41</v>
      </c>
      <c r="D85" s="1" t="s">
        <v>115</v>
      </c>
      <c r="E85" s="12" t="s">
        <v>400</v>
      </c>
      <c r="F85" s="28"/>
      <c r="G85" s="60">
        <f t="shared" si="0"/>
        <v>0</v>
      </c>
      <c r="H85" s="2"/>
      <c r="I85" s="2"/>
      <c r="J85" s="47"/>
    </row>
    <row r="86" spans="1:10" ht="78.75" hidden="1" customHeight="1" x14ac:dyDescent="0.2">
      <c r="A86" s="19" t="s">
        <v>396</v>
      </c>
      <c r="B86" s="4" t="s">
        <v>114</v>
      </c>
      <c r="C86" s="4" t="s">
        <v>41</v>
      </c>
      <c r="D86" s="1" t="s">
        <v>115</v>
      </c>
      <c r="E86" s="12" t="s">
        <v>445</v>
      </c>
      <c r="F86" s="28"/>
      <c r="G86" s="60">
        <f t="shared" si="0"/>
        <v>0</v>
      </c>
      <c r="H86" s="2"/>
      <c r="I86" s="2"/>
      <c r="J86" s="47"/>
    </row>
    <row r="87" spans="1:10" ht="76.5" customHeight="1" x14ac:dyDescent="0.2">
      <c r="A87" s="19" t="s">
        <v>310</v>
      </c>
      <c r="B87" s="4" t="s">
        <v>275</v>
      </c>
      <c r="C87" s="4" t="s">
        <v>276</v>
      </c>
      <c r="D87" s="1" t="s">
        <v>277</v>
      </c>
      <c r="E87" s="12" t="s">
        <v>446</v>
      </c>
      <c r="F87" s="28" t="s">
        <v>535</v>
      </c>
      <c r="G87" s="60">
        <f t="shared" si="0"/>
        <v>3055000</v>
      </c>
      <c r="H87" s="2">
        <f>2055000+1000000</f>
        <v>3055000</v>
      </c>
      <c r="I87" s="2"/>
      <c r="J87" s="47">
        <f>I87</f>
        <v>0</v>
      </c>
    </row>
    <row r="88" spans="1:10" ht="37.5" hidden="1" customHeight="1" x14ac:dyDescent="0.2">
      <c r="A88" s="19" t="s">
        <v>383</v>
      </c>
      <c r="B88" s="4" t="s">
        <v>384</v>
      </c>
      <c r="C88" s="4" t="s">
        <v>385</v>
      </c>
      <c r="D88" s="11" t="s">
        <v>386</v>
      </c>
      <c r="E88" s="9" t="s">
        <v>389</v>
      </c>
      <c r="F88" s="28"/>
      <c r="G88" s="60">
        <f t="shared" si="0"/>
        <v>0</v>
      </c>
      <c r="H88" s="2"/>
      <c r="I88" s="2"/>
      <c r="J88" s="47"/>
    </row>
    <row r="89" spans="1:10" ht="75" x14ac:dyDescent="0.2">
      <c r="A89" s="21" t="s">
        <v>280</v>
      </c>
      <c r="B89" s="6" t="s">
        <v>210</v>
      </c>
      <c r="C89" s="6" t="s">
        <v>281</v>
      </c>
      <c r="D89" s="13" t="s">
        <v>211</v>
      </c>
      <c r="E89" s="12" t="s">
        <v>450</v>
      </c>
      <c r="F89" s="28" t="s">
        <v>533</v>
      </c>
      <c r="G89" s="60">
        <f t="shared" si="0"/>
        <v>1405000</v>
      </c>
      <c r="H89" s="7">
        <v>1405000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215</v>
      </c>
      <c r="F91" s="28"/>
      <c r="G91" s="60">
        <f t="shared" ref="G91:G159"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222</v>
      </c>
      <c r="B93" s="6" t="s">
        <v>223</v>
      </c>
      <c r="C93" s="6" t="s">
        <v>26</v>
      </c>
      <c r="D93" s="12" t="s">
        <v>224</v>
      </c>
      <c r="E93" s="9" t="s">
        <v>311</v>
      </c>
      <c r="F93" s="28"/>
      <c r="G93" s="60">
        <f t="shared" si="1"/>
        <v>0</v>
      </c>
      <c r="H93" s="7"/>
      <c r="I93" s="7"/>
      <c r="J93" s="46"/>
    </row>
    <row r="94" spans="1:10" ht="38.25" customHeight="1" x14ac:dyDescent="0.2">
      <c r="A94" s="21" t="s">
        <v>222</v>
      </c>
      <c r="B94" s="6" t="s">
        <v>223</v>
      </c>
      <c r="C94" s="6" t="s">
        <v>26</v>
      </c>
      <c r="D94" s="12" t="s">
        <v>224</v>
      </c>
      <c r="E94" s="9" t="s">
        <v>345</v>
      </c>
      <c r="F94" s="28" t="s">
        <v>529</v>
      </c>
      <c r="G94" s="60">
        <f t="shared" si="1"/>
        <v>2500000</v>
      </c>
      <c r="H94" s="7">
        <v>2500000</v>
      </c>
      <c r="I94" s="7"/>
      <c r="J94" s="46"/>
    </row>
    <row r="95" spans="1:10" ht="34.5" customHeight="1" x14ac:dyDescent="0.2">
      <c r="A95" s="21" t="s">
        <v>222</v>
      </c>
      <c r="B95" s="6" t="s">
        <v>223</v>
      </c>
      <c r="C95" s="6" t="s">
        <v>26</v>
      </c>
      <c r="D95" s="12" t="s">
        <v>224</v>
      </c>
      <c r="E95" s="9" t="s">
        <v>312</v>
      </c>
      <c r="F95" s="28" t="s">
        <v>530</v>
      </c>
      <c r="G95" s="60">
        <f t="shared" si="1"/>
        <v>50000</v>
      </c>
      <c r="H95" s="7">
        <v>50000</v>
      </c>
      <c r="I95" s="7"/>
      <c r="J95" s="46"/>
    </row>
    <row r="96" spans="1:10" ht="37.5" hidden="1" x14ac:dyDescent="0.2">
      <c r="A96" s="21" t="s">
        <v>222</v>
      </c>
      <c r="B96" s="6" t="s">
        <v>223</v>
      </c>
      <c r="C96" s="6" t="s">
        <v>26</v>
      </c>
      <c r="D96" s="12" t="s">
        <v>224</v>
      </c>
      <c r="E96" s="9" t="s">
        <v>315</v>
      </c>
      <c r="F96" s="28"/>
      <c r="G96" s="60">
        <f t="shared" si="1"/>
        <v>0</v>
      </c>
      <c r="H96" s="7"/>
      <c r="I96" s="7"/>
      <c r="J96" s="46"/>
    </row>
    <row r="97" spans="1:10" ht="36" hidden="1" customHeight="1" x14ac:dyDescent="0.2">
      <c r="A97" s="21" t="s">
        <v>222</v>
      </c>
      <c r="B97" s="6" t="s">
        <v>223</v>
      </c>
      <c r="C97" s="6" t="s">
        <v>26</v>
      </c>
      <c r="D97" s="12" t="s">
        <v>224</v>
      </c>
      <c r="E97" s="9" t="s">
        <v>313</v>
      </c>
      <c r="F97" s="28"/>
      <c r="G97" s="60">
        <f t="shared" si="1"/>
        <v>0</v>
      </c>
      <c r="H97" s="7"/>
      <c r="I97" s="7"/>
      <c r="J97" s="46"/>
    </row>
    <row r="98" spans="1:10" ht="79.5" hidden="1" customHeight="1" x14ac:dyDescent="0.2">
      <c r="A98" s="21" t="s">
        <v>397</v>
      </c>
      <c r="B98" s="6" t="s">
        <v>398</v>
      </c>
      <c r="C98" s="6" t="s">
        <v>26</v>
      </c>
      <c r="D98" s="12" t="s">
        <v>399</v>
      </c>
      <c r="E98" s="9" t="s">
        <v>427</v>
      </c>
      <c r="F98" s="28"/>
      <c r="G98" s="60">
        <f t="shared" si="1"/>
        <v>0</v>
      </c>
      <c r="H98" s="7"/>
      <c r="I98" s="7"/>
      <c r="J98" s="46"/>
    </row>
    <row r="99" spans="1:10" ht="37.5" x14ac:dyDescent="0.2">
      <c r="A99" s="21" t="s">
        <v>222</v>
      </c>
      <c r="B99" s="6" t="s">
        <v>223</v>
      </c>
      <c r="C99" s="6" t="s">
        <v>26</v>
      </c>
      <c r="D99" s="12" t="s">
        <v>224</v>
      </c>
      <c r="E99" s="9" t="s">
        <v>421</v>
      </c>
      <c r="F99" s="28" t="s">
        <v>532</v>
      </c>
      <c r="G99" s="60">
        <f t="shared" si="1"/>
        <v>1671300</v>
      </c>
      <c r="H99" s="7">
        <f>1821300-150000</f>
        <v>1671300</v>
      </c>
      <c r="I99" s="7"/>
      <c r="J99" s="46"/>
    </row>
    <row r="100" spans="1:10" ht="37.5" hidden="1" customHeight="1" x14ac:dyDescent="0.2">
      <c r="A100" s="21" t="s">
        <v>222</v>
      </c>
      <c r="B100" s="6" t="s">
        <v>223</v>
      </c>
      <c r="C100" s="6" t="s">
        <v>26</v>
      </c>
      <c r="D100" s="12" t="s">
        <v>224</v>
      </c>
      <c r="E100" s="9" t="s">
        <v>314</v>
      </c>
      <c r="F100" s="28"/>
      <c r="G100" s="60">
        <f t="shared" si="1"/>
        <v>0</v>
      </c>
      <c r="H100" s="7"/>
      <c r="I100" s="7"/>
      <c r="J100" s="46"/>
    </row>
    <row r="101" spans="1:10" ht="56.25" hidden="1" customHeight="1" x14ac:dyDescent="0.2">
      <c r="A101" s="21" t="s">
        <v>222</v>
      </c>
      <c r="B101" s="6" t="s">
        <v>223</v>
      </c>
      <c r="C101" s="6" t="s">
        <v>26</v>
      </c>
      <c r="D101" s="12" t="s">
        <v>224</v>
      </c>
      <c r="E101" s="9" t="s">
        <v>329</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222</v>
      </c>
      <c r="B105" s="6" t="s">
        <v>223</v>
      </c>
      <c r="C105" s="6" t="s">
        <v>26</v>
      </c>
      <c r="D105" s="12" t="s">
        <v>224</v>
      </c>
      <c r="E105" s="9" t="s">
        <v>447</v>
      </c>
      <c r="F105" s="28"/>
      <c r="G105" s="60">
        <f t="shared" si="1"/>
        <v>0</v>
      </c>
      <c r="H105" s="2"/>
      <c r="I105" s="2"/>
      <c r="J105" s="47"/>
    </row>
    <row r="106" spans="1:10" ht="93.75" hidden="1" x14ac:dyDescent="0.2">
      <c r="A106" s="21" t="s">
        <v>222</v>
      </c>
      <c r="B106" s="6" t="s">
        <v>223</v>
      </c>
      <c r="C106" s="6" t="s">
        <v>26</v>
      </c>
      <c r="D106" s="12" t="s">
        <v>224</v>
      </c>
      <c r="E106" s="9" t="s">
        <v>430</v>
      </c>
      <c r="F106" s="28"/>
      <c r="G106" s="60">
        <f t="shared" si="1"/>
        <v>0</v>
      </c>
      <c r="H106" s="2"/>
      <c r="I106" s="2"/>
      <c r="J106" s="47"/>
    </row>
    <row r="107" spans="1:10" ht="56.25" x14ac:dyDescent="0.2">
      <c r="A107" s="21" t="s">
        <v>222</v>
      </c>
      <c r="B107" s="6" t="s">
        <v>223</v>
      </c>
      <c r="C107" s="6" t="s">
        <v>26</v>
      </c>
      <c r="D107" s="12" t="s">
        <v>224</v>
      </c>
      <c r="E107" s="9" t="s">
        <v>458</v>
      </c>
      <c r="F107" s="28" t="s">
        <v>531</v>
      </c>
      <c r="G107" s="60">
        <f t="shared" si="1"/>
        <v>479100</v>
      </c>
      <c r="H107" s="2">
        <v>479100</v>
      </c>
      <c r="I107" s="2"/>
      <c r="J107" s="47"/>
    </row>
    <row r="108" spans="1:10" ht="37.5" hidden="1" x14ac:dyDescent="0.2">
      <c r="A108" s="21" t="s">
        <v>222</v>
      </c>
      <c r="B108" s="6" t="s">
        <v>223</v>
      </c>
      <c r="C108" s="6" t="s">
        <v>26</v>
      </c>
      <c r="D108" s="12" t="s">
        <v>224</v>
      </c>
      <c r="E108" s="9" t="s">
        <v>342</v>
      </c>
      <c r="F108" s="28"/>
      <c r="G108" s="60">
        <f>H108+I108</f>
        <v>0</v>
      </c>
      <c r="H108" s="2"/>
      <c r="I108" s="2"/>
      <c r="J108" s="47"/>
    </row>
    <row r="109" spans="1:10" ht="56.25" hidden="1" x14ac:dyDescent="0.2">
      <c r="A109" s="21" t="s">
        <v>429</v>
      </c>
      <c r="B109" s="6" t="s">
        <v>375</v>
      </c>
      <c r="C109" s="4" t="s">
        <v>12</v>
      </c>
      <c r="D109" s="31" t="s">
        <v>380</v>
      </c>
      <c r="E109" s="9" t="s">
        <v>400</v>
      </c>
      <c r="F109" s="28"/>
      <c r="G109" s="60">
        <f>H109+I109</f>
        <v>0</v>
      </c>
      <c r="H109" s="2"/>
      <c r="I109" s="2"/>
      <c r="J109" s="47">
        <f>I109</f>
        <v>0</v>
      </c>
    </row>
    <row r="110" spans="1:10" ht="56.25" x14ac:dyDescent="0.2">
      <c r="A110" s="49" t="s">
        <v>130</v>
      </c>
      <c r="B110" s="32"/>
      <c r="C110" s="32"/>
      <c r="D110" s="25" t="s">
        <v>29</v>
      </c>
      <c r="E110" s="35"/>
      <c r="F110" s="35"/>
      <c r="G110" s="59">
        <f>H110+I110</f>
        <v>19757600</v>
      </c>
      <c r="H110" s="34">
        <f>H112+H113+H115+H117+H119+H121+H122+H123+H125+H128+H129+H130+H134+H136+H144+H135</f>
        <v>19457600</v>
      </c>
      <c r="I110" s="34">
        <f>I117+I128</f>
        <v>300000</v>
      </c>
      <c r="J110" s="48">
        <f>J117+J128</f>
        <v>300000</v>
      </c>
    </row>
    <row r="111" spans="1:10" ht="99.75" hidden="1" customHeight="1" x14ac:dyDescent="0.2">
      <c r="A111" s="19" t="s">
        <v>169</v>
      </c>
      <c r="B111" s="103" t="s">
        <v>108</v>
      </c>
      <c r="C111" s="4"/>
      <c r="D111" s="1" t="s">
        <v>170</v>
      </c>
      <c r="E111" s="192" t="s">
        <v>316</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3"/>
      <c r="F112" s="195" t="s">
        <v>522</v>
      </c>
      <c r="G112" s="60">
        <f t="shared" si="1"/>
        <v>0</v>
      </c>
      <c r="H112" s="3"/>
      <c r="I112" s="3"/>
      <c r="J112" s="44"/>
    </row>
    <row r="113" spans="1:10" ht="37.5" x14ac:dyDescent="0.2">
      <c r="A113" s="21" t="s">
        <v>174</v>
      </c>
      <c r="B113" s="38" t="s">
        <v>173</v>
      </c>
      <c r="C113" s="6" t="s">
        <v>111</v>
      </c>
      <c r="D113" s="13" t="s">
        <v>112</v>
      </c>
      <c r="E113" s="193"/>
      <c r="F113" s="196"/>
      <c r="G113" s="60">
        <f t="shared" si="1"/>
        <v>12000</v>
      </c>
      <c r="H113" s="3">
        <v>12000</v>
      </c>
      <c r="I113" s="3"/>
      <c r="J113" s="44"/>
    </row>
    <row r="114" spans="1:10" ht="75" hidden="1" customHeight="1" x14ac:dyDescent="0.2">
      <c r="A114" s="21" t="s">
        <v>175</v>
      </c>
      <c r="B114" s="38" t="s">
        <v>110</v>
      </c>
      <c r="C114" s="6" t="s">
        <v>111</v>
      </c>
      <c r="D114" s="13" t="s">
        <v>176</v>
      </c>
      <c r="E114" s="193"/>
      <c r="F114" s="196"/>
      <c r="G114" s="60">
        <f t="shared" si="1"/>
        <v>0</v>
      </c>
      <c r="H114" s="3"/>
      <c r="I114" s="3"/>
      <c r="J114" s="44"/>
    </row>
    <row r="115" spans="1:10" ht="56.25" x14ac:dyDescent="0.2">
      <c r="A115" s="21" t="s">
        <v>178</v>
      </c>
      <c r="B115" s="38" t="s">
        <v>177</v>
      </c>
      <c r="C115" s="6" t="s">
        <v>111</v>
      </c>
      <c r="D115" s="13" t="s">
        <v>113</v>
      </c>
      <c r="E115" s="193"/>
      <c r="F115" s="196"/>
      <c r="G115" s="60">
        <f t="shared" si="1"/>
        <v>700000</v>
      </c>
      <c r="H115" s="3">
        <v>700000</v>
      </c>
      <c r="I115" s="3"/>
      <c r="J115" s="44"/>
    </row>
    <row r="116" spans="1:10" ht="25.5" hidden="1" customHeight="1" x14ac:dyDescent="0.3">
      <c r="A116" s="19" t="s">
        <v>232</v>
      </c>
      <c r="B116" s="4" t="s">
        <v>233</v>
      </c>
      <c r="C116" s="4"/>
      <c r="D116" s="14" t="s">
        <v>185</v>
      </c>
      <c r="E116" s="193"/>
      <c r="F116" s="196"/>
      <c r="G116" s="60">
        <f t="shared" si="1"/>
        <v>0</v>
      </c>
      <c r="H116" s="2"/>
      <c r="I116" s="2"/>
      <c r="J116" s="47"/>
    </row>
    <row r="117" spans="1:10" ht="44.25" customHeight="1" x14ac:dyDescent="0.3">
      <c r="A117" s="21" t="s">
        <v>234</v>
      </c>
      <c r="B117" s="6" t="s">
        <v>235</v>
      </c>
      <c r="C117" s="6" t="s">
        <v>4</v>
      </c>
      <c r="D117" s="27" t="s">
        <v>236</v>
      </c>
      <c r="E117" s="194"/>
      <c r="F117" s="197"/>
      <c r="G117" s="60">
        <f t="shared" si="1"/>
        <v>445000</v>
      </c>
      <c r="H117" s="7">
        <v>145000</v>
      </c>
      <c r="I117" s="7">
        <v>300000</v>
      </c>
      <c r="J117" s="46">
        <f>I117</f>
        <v>300000</v>
      </c>
    </row>
    <row r="118" spans="1:10" ht="37.5" hidden="1" customHeight="1" x14ac:dyDescent="0.3">
      <c r="A118" s="21" t="s">
        <v>234</v>
      </c>
      <c r="B118" s="6" t="s">
        <v>235</v>
      </c>
      <c r="C118" s="6" t="s">
        <v>4</v>
      </c>
      <c r="D118" s="27" t="s">
        <v>236</v>
      </c>
      <c r="E118" s="199" t="s">
        <v>448</v>
      </c>
      <c r="F118" s="28"/>
      <c r="G118" s="60">
        <f t="shared" si="1"/>
        <v>0</v>
      </c>
      <c r="H118" s="2"/>
      <c r="I118" s="2"/>
      <c r="J118" s="47"/>
    </row>
    <row r="119" spans="1:10" ht="40.15" customHeight="1" x14ac:dyDescent="0.3">
      <c r="A119" s="21" t="s">
        <v>234</v>
      </c>
      <c r="B119" s="6" t="s">
        <v>235</v>
      </c>
      <c r="C119" s="6" t="s">
        <v>4</v>
      </c>
      <c r="D119" s="27" t="s">
        <v>236</v>
      </c>
      <c r="E119" s="200"/>
      <c r="F119" s="195" t="s">
        <v>523</v>
      </c>
      <c r="G119" s="60">
        <f t="shared" si="1"/>
        <v>475000</v>
      </c>
      <c r="H119" s="2">
        <v>475000</v>
      </c>
      <c r="I119" s="2"/>
      <c r="J119" s="47"/>
    </row>
    <row r="120" spans="1:10" ht="37.5" hidden="1" customHeight="1" x14ac:dyDescent="0.3">
      <c r="A120" s="19" t="s">
        <v>180</v>
      </c>
      <c r="B120" s="4" t="s">
        <v>106</v>
      </c>
      <c r="C120" s="4"/>
      <c r="D120" s="14" t="s">
        <v>98</v>
      </c>
      <c r="E120" s="200"/>
      <c r="F120" s="196"/>
      <c r="G120" s="60">
        <f t="shared" si="1"/>
        <v>0</v>
      </c>
      <c r="H120" s="2"/>
      <c r="I120" s="2"/>
      <c r="J120" s="47"/>
    </row>
    <row r="121" spans="1:10" ht="45.75" hidden="1" customHeight="1" x14ac:dyDescent="0.2">
      <c r="A121" s="21" t="s">
        <v>179</v>
      </c>
      <c r="B121" s="6" t="s">
        <v>156</v>
      </c>
      <c r="C121" s="6" t="s">
        <v>31</v>
      </c>
      <c r="D121" s="13" t="s">
        <v>99</v>
      </c>
      <c r="E121" s="201"/>
      <c r="F121" s="197"/>
      <c r="G121" s="60">
        <f t="shared" si="1"/>
        <v>0</v>
      </c>
      <c r="H121" s="2"/>
      <c r="I121" s="2"/>
      <c r="J121" s="47"/>
    </row>
    <row r="122" spans="1:10" ht="96" customHeight="1" x14ac:dyDescent="0.2">
      <c r="A122" s="19" t="s">
        <v>181</v>
      </c>
      <c r="B122" s="4" t="s">
        <v>84</v>
      </c>
      <c r="C122" s="4" t="s">
        <v>31</v>
      </c>
      <c r="D122" s="11" t="s">
        <v>78</v>
      </c>
      <c r="E122" s="107" t="s">
        <v>317</v>
      </c>
      <c r="F122" s="28" t="s">
        <v>524</v>
      </c>
      <c r="G122" s="60">
        <f t="shared" si="1"/>
        <v>1000000</v>
      </c>
      <c r="H122" s="2">
        <v>1000000</v>
      </c>
      <c r="I122" s="2"/>
      <c r="J122" s="47"/>
    </row>
    <row r="123" spans="1:10" ht="137.44999999999999" customHeight="1" x14ac:dyDescent="0.2">
      <c r="A123" s="19" t="s">
        <v>182</v>
      </c>
      <c r="B123" s="4" t="s">
        <v>95</v>
      </c>
      <c r="C123" s="2">
        <v>1010</v>
      </c>
      <c r="D123" s="1" t="s">
        <v>225</v>
      </c>
      <c r="E123" s="200" t="s">
        <v>340</v>
      </c>
      <c r="F123" s="195" t="s">
        <v>525</v>
      </c>
      <c r="G123" s="60">
        <f t="shared" si="1"/>
        <v>1000000</v>
      </c>
      <c r="H123" s="2">
        <v>1000000</v>
      </c>
      <c r="I123" s="2"/>
      <c r="J123" s="47"/>
    </row>
    <row r="124" spans="1:10" ht="24" hidden="1" customHeight="1" x14ac:dyDescent="0.3">
      <c r="A124" s="21" t="s">
        <v>232</v>
      </c>
      <c r="B124" s="4" t="s">
        <v>233</v>
      </c>
      <c r="C124" s="2"/>
      <c r="D124" s="14" t="s">
        <v>185</v>
      </c>
      <c r="E124" s="200"/>
      <c r="F124" s="196"/>
      <c r="G124" s="60">
        <f t="shared" si="1"/>
        <v>0</v>
      </c>
      <c r="H124" s="2"/>
      <c r="I124" s="2"/>
      <c r="J124" s="47"/>
    </row>
    <row r="125" spans="1:10" ht="44.25" customHeight="1" x14ac:dyDescent="0.3">
      <c r="A125" s="21" t="s">
        <v>234</v>
      </c>
      <c r="B125" s="6" t="s">
        <v>235</v>
      </c>
      <c r="C125" s="6" t="s">
        <v>4</v>
      </c>
      <c r="D125" s="27" t="s">
        <v>236</v>
      </c>
      <c r="E125" s="201"/>
      <c r="F125" s="197"/>
      <c r="G125" s="60">
        <f t="shared" si="1"/>
        <v>4525000</v>
      </c>
      <c r="H125" s="2">
        <v>4525000</v>
      </c>
      <c r="I125" s="2"/>
      <c r="J125" s="47"/>
    </row>
    <row r="126" spans="1:10" ht="42" hidden="1" customHeight="1" x14ac:dyDescent="0.2">
      <c r="A126" s="19" t="s">
        <v>226</v>
      </c>
      <c r="B126" s="4" t="s">
        <v>227</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228</v>
      </c>
      <c r="B128" s="6" t="s">
        <v>229</v>
      </c>
      <c r="C128" s="6" t="s">
        <v>5</v>
      </c>
      <c r="D128" s="27" t="s">
        <v>240</v>
      </c>
      <c r="E128" s="9" t="s">
        <v>422</v>
      </c>
      <c r="F128" s="28"/>
      <c r="G128" s="60">
        <f t="shared" si="1"/>
        <v>0</v>
      </c>
      <c r="H128" s="2"/>
      <c r="I128" s="2"/>
      <c r="J128" s="47"/>
    </row>
    <row r="129" spans="1:10" ht="93.75" x14ac:dyDescent="0.3">
      <c r="A129" s="21" t="s">
        <v>228</v>
      </c>
      <c r="B129" s="6" t="s">
        <v>229</v>
      </c>
      <c r="C129" s="6" t="s">
        <v>5</v>
      </c>
      <c r="D129" s="27" t="s">
        <v>240</v>
      </c>
      <c r="E129" s="13" t="s">
        <v>440</v>
      </c>
      <c r="F129" s="28" t="s">
        <v>518</v>
      </c>
      <c r="G129" s="60">
        <f t="shared" si="1"/>
        <v>600000</v>
      </c>
      <c r="H129" s="2">
        <v>600000</v>
      </c>
      <c r="I129" s="2"/>
      <c r="J129" s="47"/>
    </row>
    <row r="130" spans="1:10" ht="39.75" customHeight="1" x14ac:dyDescent="0.2">
      <c r="A130" s="19" t="s">
        <v>230</v>
      </c>
      <c r="B130" s="4" t="s">
        <v>231</v>
      </c>
      <c r="C130" s="4" t="s">
        <v>59</v>
      </c>
      <c r="D130" s="11" t="s">
        <v>79</v>
      </c>
      <c r="E130" s="9" t="s">
        <v>318</v>
      </c>
      <c r="F130" s="28" t="s">
        <v>517</v>
      </c>
      <c r="G130" s="60">
        <f t="shared" si="1"/>
        <v>200000</v>
      </c>
      <c r="H130" s="2">
        <v>200000</v>
      </c>
      <c r="I130" s="2"/>
      <c r="J130" s="47"/>
    </row>
    <row r="131" spans="1:10" ht="30.75" hidden="1" customHeight="1" x14ac:dyDescent="0.3">
      <c r="A131" s="19" t="s">
        <v>232</v>
      </c>
      <c r="B131" s="4" t="s">
        <v>233</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234</v>
      </c>
      <c r="B133" s="6" t="s">
        <v>235</v>
      </c>
      <c r="C133" s="6" t="s">
        <v>4</v>
      </c>
      <c r="D133" s="27" t="s">
        <v>236</v>
      </c>
      <c r="E133" s="9"/>
      <c r="F133" s="63"/>
      <c r="G133" s="60">
        <f t="shared" si="1"/>
        <v>0</v>
      </c>
      <c r="H133" s="7"/>
      <c r="I133" s="7"/>
      <c r="J133" s="46"/>
    </row>
    <row r="134" spans="1:10" ht="36.75" customHeight="1" x14ac:dyDescent="0.2">
      <c r="A134" s="21" t="s">
        <v>234</v>
      </c>
      <c r="B134" s="6" t="s">
        <v>235</v>
      </c>
      <c r="C134" s="6" t="s">
        <v>4</v>
      </c>
      <c r="D134" s="13" t="s">
        <v>236</v>
      </c>
      <c r="E134" s="9" t="s">
        <v>449</v>
      </c>
      <c r="F134" s="28" t="s">
        <v>519</v>
      </c>
      <c r="G134" s="60">
        <f t="shared" si="1"/>
        <v>250000</v>
      </c>
      <c r="H134" s="7">
        <v>250000</v>
      </c>
      <c r="I134" s="7"/>
      <c r="J134" s="46"/>
    </row>
    <row r="135" spans="1:10" ht="93.75" x14ac:dyDescent="0.3">
      <c r="A135" s="129" t="s">
        <v>459</v>
      </c>
      <c r="B135" s="130" t="s">
        <v>460</v>
      </c>
      <c r="C135" s="130" t="s">
        <v>4</v>
      </c>
      <c r="D135" s="175" t="s">
        <v>461</v>
      </c>
      <c r="E135" s="131" t="s">
        <v>462</v>
      </c>
      <c r="F135" s="28" t="s">
        <v>526</v>
      </c>
      <c r="G135" s="60">
        <f t="shared" si="1"/>
        <v>10000000</v>
      </c>
      <c r="H135" s="2">
        <v>10000000</v>
      </c>
      <c r="I135" s="7"/>
      <c r="J135" s="46"/>
    </row>
    <row r="136" spans="1:10" ht="54.75" customHeight="1" x14ac:dyDescent="0.2">
      <c r="A136" s="21" t="s">
        <v>234</v>
      </c>
      <c r="B136" s="6" t="s">
        <v>235</v>
      </c>
      <c r="C136" s="6" t="s">
        <v>4</v>
      </c>
      <c r="D136" s="13" t="s">
        <v>236</v>
      </c>
      <c r="E136" s="9" t="s">
        <v>338</v>
      </c>
      <c r="F136" s="28" t="s">
        <v>521</v>
      </c>
      <c r="G136" s="60">
        <f t="shared" si="1"/>
        <v>450600</v>
      </c>
      <c r="H136" s="7">
        <v>450600</v>
      </c>
      <c r="I136" s="7"/>
      <c r="J136" s="46"/>
    </row>
    <row r="137" spans="1:10" ht="37.5" hidden="1" customHeight="1" x14ac:dyDescent="0.3">
      <c r="A137" s="21" t="s">
        <v>234</v>
      </c>
      <c r="B137" s="6" t="s">
        <v>235</v>
      </c>
      <c r="C137" s="6" t="s">
        <v>4</v>
      </c>
      <c r="D137" s="27" t="s">
        <v>236</v>
      </c>
      <c r="E137" s="9"/>
      <c r="F137" s="63"/>
      <c r="G137" s="60">
        <f t="shared" si="1"/>
        <v>0</v>
      </c>
      <c r="H137" s="7"/>
      <c r="I137" s="7"/>
      <c r="J137" s="46"/>
    </row>
    <row r="138" spans="1:10" ht="37.5" hidden="1" customHeight="1" x14ac:dyDescent="0.3">
      <c r="A138" s="21" t="s">
        <v>183</v>
      </c>
      <c r="B138" s="6" t="s">
        <v>184</v>
      </c>
      <c r="C138" s="6" t="s">
        <v>4</v>
      </c>
      <c r="D138" s="27" t="s">
        <v>236</v>
      </c>
      <c r="E138" s="9" t="s">
        <v>92</v>
      </c>
      <c r="F138" s="63"/>
      <c r="G138" s="60">
        <f t="shared" si="1"/>
        <v>0</v>
      </c>
      <c r="H138" s="7"/>
      <c r="I138" s="7"/>
      <c r="J138" s="46"/>
    </row>
    <row r="139" spans="1:10" ht="37.5" hidden="1" customHeight="1" x14ac:dyDescent="0.3">
      <c r="A139" s="21" t="s">
        <v>234</v>
      </c>
      <c r="B139" s="6" t="s">
        <v>235</v>
      </c>
      <c r="C139" s="6" t="s">
        <v>4</v>
      </c>
      <c r="D139" s="27" t="s">
        <v>236</v>
      </c>
      <c r="E139" s="9" t="s">
        <v>319</v>
      </c>
      <c r="F139" s="63"/>
      <c r="G139" s="60">
        <f t="shared" si="1"/>
        <v>0</v>
      </c>
      <c r="H139" s="7"/>
      <c r="I139" s="7"/>
      <c r="J139" s="46"/>
    </row>
    <row r="140" spans="1:10" ht="0.75" hidden="1" customHeight="1" x14ac:dyDescent="0.3">
      <c r="A140" s="21" t="s">
        <v>234</v>
      </c>
      <c r="B140" s="6" t="s">
        <v>235</v>
      </c>
      <c r="C140" s="6" t="s">
        <v>4</v>
      </c>
      <c r="D140" s="27" t="s">
        <v>236</v>
      </c>
      <c r="E140" s="9"/>
      <c r="F140" s="63"/>
      <c r="G140" s="60">
        <f t="shared" si="1"/>
        <v>0</v>
      </c>
      <c r="H140" s="7"/>
      <c r="I140" s="7"/>
      <c r="J140" s="46"/>
    </row>
    <row r="141" spans="1:10" ht="42" hidden="1" customHeight="1" x14ac:dyDescent="0.3">
      <c r="A141" s="21" t="s">
        <v>234</v>
      </c>
      <c r="B141" s="6" t="s">
        <v>235</v>
      </c>
      <c r="C141" s="6" t="s">
        <v>4</v>
      </c>
      <c r="D141" s="27" t="s">
        <v>236</v>
      </c>
      <c r="E141" s="86" t="s">
        <v>216</v>
      </c>
      <c r="F141" s="28"/>
      <c r="G141" s="60">
        <f t="shared" si="1"/>
        <v>0</v>
      </c>
      <c r="H141" s="7"/>
      <c r="I141" s="7"/>
      <c r="J141" s="46"/>
    </row>
    <row r="142" spans="1:10" ht="37.5" hidden="1" customHeight="1" x14ac:dyDescent="0.3">
      <c r="A142" s="21" t="s">
        <v>234</v>
      </c>
      <c r="B142" s="6" t="s">
        <v>235</v>
      </c>
      <c r="C142" s="6" t="s">
        <v>4</v>
      </c>
      <c r="D142" s="27" t="s">
        <v>236</v>
      </c>
      <c r="E142" s="13" t="s">
        <v>320</v>
      </c>
      <c r="F142" s="62"/>
      <c r="G142" s="60">
        <f t="shared" si="1"/>
        <v>0</v>
      </c>
      <c r="H142" s="7"/>
      <c r="I142" s="7"/>
      <c r="J142" s="46"/>
    </row>
    <row r="143" spans="1:10" ht="18.75" hidden="1" customHeight="1" x14ac:dyDescent="0.3">
      <c r="A143" s="19" t="s">
        <v>250</v>
      </c>
      <c r="B143" s="4" t="s">
        <v>142</v>
      </c>
      <c r="C143" s="4"/>
      <c r="D143" s="14" t="s">
        <v>144</v>
      </c>
      <c r="E143" s="1"/>
      <c r="F143" s="68"/>
      <c r="G143" s="60">
        <f t="shared" si="1"/>
        <v>0</v>
      </c>
      <c r="H143" s="2"/>
      <c r="I143" s="2"/>
      <c r="J143" s="47"/>
    </row>
    <row r="144" spans="1:10" ht="93.75" x14ac:dyDescent="0.2">
      <c r="A144" s="21" t="s">
        <v>251</v>
      </c>
      <c r="B144" s="6" t="s">
        <v>143</v>
      </c>
      <c r="C144" s="6" t="s">
        <v>12</v>
      </c>
      <c r="D144" s="13" t="s">
        <v>252</v>
      </c>
      <c r="E144" s="9" t="s">
        <v>584</v>
      </c>
      <c r="F144" s="28" t="s">
        <v>520</v>
      </c>
      <c r="G144" s="60">
        <f t="shared" si="1"/>
        <v>100000</v>
      </c>
      <c r="H144" s="7">
        <v>100000</v>
      </c>
      <c r="I144" s="7"/>
      <c r="J144" s="46"/>
    </row>
    <row r="145" spans="1:10" ht="56.25" x14ac:dyDescent="0.2">
      <c r="A145" s="49" t="s">
        <v>131</v>
      </c>
      <c r="B145" s="36"/>
      <c r="C145" s="36"/>
      <c r="D145" s="25" t="s">
        <v>122</v>
      </c>
      <c r="E145" s="10"/>
      <c r="F145" s="28"/>
      <c r="G145" s="59">
        <f t="shared" si="1"/>
        <v>899000</v>
      </c>
      <c r="H145" s="5">
        <f>H146+H147</f>
        <v>400000</v>
      </c>
      <c r="I145" s="5">
        <f>I146+I147</f>
        <v>499000</v>
      </c>
      <c r="J145" s="50">
        <f>J146+J147</f>
        <v>499000</v>
      </c>
    </row>
    <row r="146" spans="1:10" ht="113.45" customHeight="1" x14ac:dyDescent="0.2">
      <c r="A146" s="19" t="s">
        <v>549</v>
      </c>
      <c r="B146" s="4" t="s">
        <v>550</v>
      </c>
      <c r="C146" s="6" t="s">
        <v>31</v>
      </c>
      <c r="D146" s="31" t="s">
        <v>585</v>
      </c>
      <c r="E146" s="10" t="s">
        <v>551</v>
      </c>
      <c r="F146" s="62" t="s">
        <v>552</v>
      </c>
      <c r="G146" s="60">
        <f t="shared" si="1"/>
        <v>649000</v>
      </c>
      <c r="H146" s="2">
        <v>150000</v>
      </c>
      <c r="I146" s="2">
        <v>499000</v>
      </c>
      <c r="J146" s="47">
        <f>I146</f>
        <v>499000</v>
      </c>
    </row>
    <row r="147" spans="1:10" ht="37.5" hidden="1" x14ac:dyDescent="0.3">
      <c r="A147" s="19" t="s">
        <v>186</v>
      </c>
      <c r="B147" s="103" t="s">
        <v>123</v>
      </c>
      <c r="C147" s="4"/>
      <c r="D147" s="122" t="s">
        <v>124</v>
      </c>
      <c r="E147" s="13"/>
      <c r="F147" s="62" t="s">
        <v>553</v>
      </c>
      <c r="G147" s="60">
        <f t="shared" si="1"/>
        <v>250000</v>
      </c>
      <c r="H147" s="2">
        <f>H148</f>
        <v>250000</v>
      </c>
      <c r="I147" s="2">
        <f>I148</f>
        <v>0</v>
      </c>
      <c r="J147" s="47">
        <f>J148</f>
        <v>0</v>
      </c>
    </row>
    <row r="148" spans="1:10" ht="56.25" x14ac:dyDescent="0.3">
      <c r="A148" s="21" t="s">
        <v>187</v>
      </c>
      <c r="B148" s="38" t="s">
        <v>125</v>
      </c>
      <c r="C148" s="6" t="s">
        <v>31</v>
      </c>
      <c r="D148" s="27" t="s">
        <v>126</v>
      </c>
      <c r="E148" s="13" t="s">
        <v>497</v>
      </c>
      <c r="F148" s="62" t="s">
        <v>554</v>
      </c>
      <c r="G148" s="60">
        <f t="shared" si="1"/>
        <v>250000</v>
      </c>
      <c r="H148" s="7">
        <v>250000</v>
      </c>
      <c r="I148" s="7"/>
      <c r="J148" s="46"/>
    </row>
    <row r="149" spans="1:10" ht="56.25" x14ac:dyDescent="0.35">
      <c r="A149" s="49" t="s">
        <v>133</v>
      </c>
      <c r="B149" s="32"/>
      <c r="C149" s="32"/>
      <c r="D149" s="25" t="s">
        <v>451</v>
      </c>
      <c r="E149" s="91"/>
      <c r="F149" s="65"/>
      <c r="G149" s="59">
        <f t="shared" si="1"/>
        <v>4100000</v>
      </c>
      <c r="H149" s="5">
        <f>H151+H152+H153+H154+H155</f>
        <v>4100000</v>
      </c>
      <c r="I149" s="5">
        <f>SUM(I150+I154+I155+I156)</f>
        <v>0</v>
      </c>
      <c r="J149" s="50">
        <f>SUM(J150+J154+J155+J156)</f>
        <v>0</v>
      </c>
    </row>
    <row r="150" spans="1:10" ht="41.25" hidden="1" customHeight="1" x14ac:dyDescent="0.2">
      <c r="A150" s="19" t="s">
        <v>203</v>
      </c>
      <c r="B150" s="4" t="s">
        <v>202</v>
      </c>
      <c r="C150" s="4"/>
      <c r="D150" s="11" t="s">
        <v>204</v>
      </c>
      <c r="E150" s="9"/>
      <c r="F150" s="63"/>
      <c r="G150" s="60">
        <f t="shared" si="1"/>
        <v>3450000</v>
      </c>
      <c r="H150" s="2">
        <f>H153+H154+H155+H156</f>
        <v>3450000</v>
      </c>
      <c r="I150" s="2"/>
      <c r="J150" s="47"/>
    </row>
    <row r="151" spans="1:10" ht="42" customHeight="1" x14ac:dyDescent="0.2">
      <c r="A151" s="21" t="s">
        <v>456</v>
      </c>
      <c r="B151" s="6" t="s">
        <v>156</v>
      </c>
      <c r="C151" s="6" t="s">
        <v>31</v>
      </c>
      <c r="D151" s="13" t="s">
        <v>99</v>
      </c>
      <c r="E151" s="9" t="s">
        <v>324</v>
      </c>
      <c r="F151" s="28" t="s">
        <v>512</v>
      </c>
      <c r="G151" s="60">
        <f>H151+I151</f>
        <v>100000</v>
      </c>
      <c r="H151" s="23">
        <v>100000</v>
      </c>
      <c r="I151" s="23"/>
      <c r="J151" s="45"/>
    </row>
    <row r="152" spans="1:10" ht="37.5" x14ac:dyDescent="0.2">
      <c r="A152" s="21" t="s">
        <v>456</v>
      </c>
      <c r="B152" s="6" t="s">
        <v>156</v>
      </c>
      <c r="C152" s="6" t="s">
        <v>31</v>
      </c>
      <c r="D152" s="13" t="s">
        <v>99</v>
      </c>
      <c r="E152" s="9" t="s">
        <v>418</v>
      </c>
      <c r="F152" s="28" t="s">
        <v>511</v>
      </c>
      <c r="G152" s="60">
        <f>H152+I152</f>
        <v>550000</v>
      </c>
      <c r="H152" s="7">
        <v>550000</v>
      </c>
      <c r="I152" s="23"/>
      <c r="J152" s="45"/>
    </row>
    <row r="153" spans="1:10" ht="41.25" customHeight="1" x14ac:dyDescent="0.2">
      <c r="A153" s="21" t="s">
        <v>237</v>
      </c>
      <c r="B153" s="6" t="s">
        <v>238</v>
      </c>
      <c r="C153" s="6" t="s">
        <v>36</v>
      </c>
      <c r="D153" s="12" t="s">
        <v>239</v>
      </c>
      <c r="E153" s="9" t="s">
        <v>321</v>
      </c>
      <c r="F153" s="28" t="s">
        <v>510</v>
      </c>
      <c r="G153" s="60">
        <f t="shared" si="1"/>
        <v>3000000</v>
      </c>
      <c r="H153" s="7">
        <v>3000000</v>
      </c>
      <c r="I153" s="7"/>
      <c r="J153" s="46"/>
    </row>
    <row r="154" spans="1:10" ht="56.25" x14ac:dyDescent="0.2">
      <c r="A154" s="21" t="s">
        <v>237</v>
      </c>
      <c r="B154" s="6" t="s">
        <v>238</v>
      </c>
      <c r="C154" s="6" t="s">
        <v>36</v>
      </c>
      <c r="D154" s="12" t="s">
        <v>239</v>
      </c>
      <c r="E154" s="86" t="s">
        <v>414</v>
      </c>
      <c r="F154" s="28" t="s">
        <v>509</v>
      </c>
      <c r="G154" s="60">
        <f t="shared" si="1"/>
        <v>250000</v>
      </c>
      <c r="H154" s="7">
        <v>250000</v>
      </c>
      <c r="I154" s="7"/>
      <c r="J154" s="46"/>
    </row>
    <row r="155" spans="1:10" ht="40.5" customHeight="1" x14ac:dyDescent="0.2">
      <c r="A155" s="21" t="s">
        <v>237</v>
      </c>
      <c r="B155" s="6" t="s">
        <v>238</v>
      </c>
      <c r="C155" s="6" t="s">
        <v>36</v>
      </c>
      <c r="D155" s="12" t="s">
        <v>239</v>
      </c>
      <c r="E155" s="86" t="s">
        <v>322</v>
      </c>
      <c r="F155" s="28" t="s">
        <v>513</v>
      </c>
      <c r="G155" s="60">
        <f t="shared" si="1"/>
        <v>200000</v>
      </c>
      <c r="H155" s="7">
        <v>200000</v>
      </c>
      <c r="I155" s="7"/>
      <c r="J155" s="46"/>
    </row>
    <row r="156" spans="1:10" ht="56.25" hidden="1" customHeight="1" x14ac:dyDescent="0.2">
      <c r="A156" s="21" t="s">
        <v>237</v>
      </c>
      <c r="B156" s="6" t="s">
        <v>238</v>
      </c>
      <c r="C156" s="6" t="s">
        <v>36</v>
      </c>
      <c r="D156" s="12" t="s">
        <v>239</v>
      </c>
      <c r="E156" s="86" t="s">
        <v>326</v>
      </c>
      <c r="F156" s="28"/>
      <c r="G156" s="60">
        <f t="shared" si="1"/>
        <v>0</v>
      </c>
      <c r="H156" s="7"/>
      <c r="I156" s="7"/>
      <c r="J156" s="46"/>
    </row>
    <row r="157" spans="1:10" ht="60.75" customHeight="1" x14ac:dyDescent="0.35">
      <c r="A157" s="49" t="s">
        <v>73</v>
      </c>
      <c r="B157" s="32"/>
      <c r="C157" s="32"/>
      <c r="D157" s="25" t="s">
        <v>452</v>
      </c>
      <c r="E157" s="91"/>
      <c r="F157" s="65"/>
      <c r="G157" s="59">
        <f t="shared" si="1"/>
        <v>9000000</v>
      </c>
      <c r="H157" s="5">
        <f>H161+H162+H164+H167</f>
        <v>9000000</v>
      </c>
      <c r="I157" s="5">
        <f>I158+I160+I163</f>
        <v>0</v>
      </c>
      <c r="J157" s="50">
        <f>J158+J160+J163</f>
        <v>0</v>
      </c>
    </row>
    <row r="158" spans="1:10" ht="37.5" hidden="1" customHeight="1" x14ac:dyDescent="0.2">
      <c r="A158" s="19" t="s">
        <v>154</v>
      </c>
      <c r="B158" s="4" t="s">
        <v>106</v>
      </c>
      <c r="C158" s="4"/>
      <c r="D158" s="1" t="s">
        <v>98</v>
      </c>
      <c r="E158" s="9"/>
      <c r="F158" s="63"/>
      <c r="G158" s="60">
        <f t="shared" si="1"/>
        <v>650000</v>
      </c>
      <c r="H158" s="3">
        <f>H159+H151+H152</f>
        <v>650000</v>
      </c>
      <c r="I158" s="3">
        <f>I159+I151+I152</f>
        <v>0</v>
      </c>
      <c r="J158" s="44">
        <f>J159+J151+J152</f>
        <v>0</v>
      </c>
    </row>
    <row r="159" spans="1:10" ht="62.25" hidden="1" customHeight="1" x14ac:dyDescent="0.2">
      <c r="A159" s="21" t="s">
        <v>155</v>
      </c>
      <c r="B159" s="6" t="s">
        <v>156</v>
      </c>
      <c r="C159" s="6" t="s">
        <v>31</v>
      </c>
      <c r="D159" s="13" t="s">
        <v>99</v>
      </c>
      <c r="E159" s="9" t="s">
        <v>323</v>
      </c>
      <c r="F159" s="28"/>
      <c r="G159" s="60">
        <f t="shared" si="1"/>
        <v>0</v>
      </c>
      <c r="H159" s="23"/>
      <c r="I159" s="23"/>
      <c r="J159" s="45"/>
    </row>
    <row r="160" spans="1:10" ht="37.5" hidden="1" customHeight="1" x14ac:dyDescent="0.2">
      <c r="A160" s="19">
        <v>1115010</v>
      </c>
      <c r="B160" s="4" t="s">
        <v>103</v>
      </c>
      <c r="C160" s="4"/>
      <c r="D160" s="11" t="s">
        <v>104</v>
      </c>
      <c r="E160" s="192" t="s">
        <v>339</v>
      </c>
      <c r="F160" s="28"/>
      <c r="G160" s="60">
        <f t="shared" ref="G160:G167" si="2">H160+I160</f>
        <v>0</v>
      </c>
      <c r="H160" s="2"/>
      <c r="I160" s="2">
        <f>SUM(I161:I162)</f>
        <v>0</v>
      </c>
      <c r="J160" s="47">
        <f>SUM(J161:J162)</f>
        <v>0</v>
      </c>
    </row>
    <row r="161" spans="1:14" ht="56.25" x14ac:dyDescent="0.2">
      <c r="A161" s="21">
        <v>1115011</v>
      </c>
      <c r="B161" s="6" t="s">
        <v>85</v>
      </c>
      <c r="C161" s="6" t="s">
        <v>42</v>
      </c>
      <c r="D161" s="13" t="s">
        <v>77</v>
      </c>
      <c r="E161" s="193"/>
      <c r="F161" s="195" t="s">
        <v>555</v>
      </c>
      <c r="G161" s="60">
        <f t="shared" si="2"/>
        <v>1200000</v>
      </c>
      <c r="H161" s="7">
        <v>1200000</v>
      </c>
      <c r="I161" s="23"/>
      <c r="J161" s="45"/>
    </row>
    <row r="162" spans="1:14" ht="56.25" x14ac:dyDescent="0.2">
      <c r="A162" s="21">
        <v>1115012</v>
      </c>
      <c r="B162" s="6" t="s">
        <v>96</v>
      </c>
      <c r="C162" s="6" t="s">
        <v>42</v>
      </c>
      <c r="D162" s="13" t="s">
        <v>97</v>
      </c>
      <c r="E162" s="193"/>
      <c r="F162" s="196"/>
      <c r="G162" s="60">
        <f t="shared" si="2"/>
        <v>790000</v>
      </c>
      <c r="H162" s="7">
        <v>790000</v>
      </c>
      <c r="I162" s="23"/>
      <c r="J162" s="45"/>
    </row>
    <row r="163" spans="1:14" ht="56.25" hidden="1" x14ac:dyDescent="0.2">
      <c r="A163" s="19" t="s">
        <v>157</v>
      </c>
      <c r="B163" s="4" t="s">
        <v>158</v>
      </c>
      <c r="C163" s="4"/>
      <c r="D163" s="1" t="s">
        <v>243</v>
      </c>
      <c r="E163" s="193"/>
      <c r="F163" s="196"/>
      <c r="G163" s="60">
        <f t="shared" si="2"/>
        <v>0</v>
      </c>
      <c r="H163" s="2"/>
      <c r="I163" s="2">
        <f>I164</f>
        <v>0</v>
      </c>
      <c r="J163" s="47">
        <f>J164</f>
        <v>0</v>
      </c>
    </row>
    <row r="164" spans="1:14" ht="56.25" x14ac:dyDescent="0.2">
      <c r="A164" s="21" t="s">
        <v>159</v>
      </c>
      <c r="B164" s="6" t="s">
        <v>160</v>
      </c>
      <c r="C164" s="6" t="s">
        <v>42</v>
      </c>
      <c r="D164" s="13" t="s">
        <v>244</v>
      </c>
      <c r="E164" s="193"/>
      <c r="F164" s="197"/>
      <c r="G164" s="60">
        <f t="shared" si="2"/>
        <v>10000</v>
      </c>
      <c r="H164" s="7">
        <v>10000</v>
      </c>
      <c r="I164" s="23"/>
      <c r="J164" s="45"/>
    </row>
    <row r="165" spans="1:14" ht="37.5" hidden="1" x14ac:dyDescent="0.2">
      <c r="A165" s="19" t="s">
        <v>266</v>
      </c>
      <c r="B165" s="4" t="s">
        <v>269</v>
      </c>
      <c r="C165" s="1"/>
      <c r="D165" s="1" t="s">
        <v>270</v>
      </c>
      <c r="E165" s="193"/>
      <c r="F165" s="28"/>
      <c r="G165" s="60">
        <f t="shared" si="2"/>
        <v>0</v>
      </c>
      <c r="H165" s="2"/>
      <c r="I165" s="3"/>
      <c r="J165" s="44"/>
    </row>
    <row r="166" spans="1:14" ht="75" hidden="1" x14ac:dyDescent="0.2">
      <c r="A166" s="21" t="s">
        <v>267</v>
      </c>
      <c r="B166" s="6" t="s">
        <v>268</v>
      </c>
      <c r="C166" s="37" t="s">
        <v>42</v>
      </c>
      <c r="D166" s="13" t="s">
        <v>271</v>
      </c>
      <c r="E166" s="194"/>
      <c r="F166" s="28"/>
      <c r="G166" s="60">
        <f t="shared" si="2"/>
        <v>0</v>
      </c>
      <c r="H166" s="7"/>
      <c r="I166" s="23"/>
      <c r="J166" s="45"/>
    </row>
    <row r="167" spans="1:14" ht="56.25" x14ac:dyDescent="0.2">
      <c r="A167" s="21" t="s">
        <v>431</v>
      </c>
      <c r="B167" s="6" t="s">
        <v>432</v>
      </c>
      <c r="C167" s="6" t="s">
        <v>42</v>
      </c>
      <c r="D167" s="13" t="s">
        <v>433</v>
      </c>
      <c r="E167" s="107" t="s">
        <v>434</v>
      </c>
      <c r="F167" s="108" t="s">
        <v>556</v>
      </c>
      <c r="G167" s="60">
        <f t="shared" si="2"/>
        <v>7000000</v>
      </c>
      <c r="H167" s="7">
        <v>7000000</v>
      </c>
      <c r="I167" s="23"/>
      <c r="J167" s="45"/>
    </row>
    <row r="168" spans="1:14" s="142" customFormat="1" ht="72.599999999999994" customHeight="1" x14ac:dyDescent="0.2">
      <c r="A168" s="134" t="s">
        <v>205</v>
      </c>
      <c r="B168" s="135"/>
      <c r="C168" s="135"/>
      <c r="D168" s="136" t="s">
        <v>464</v>
      </c>
      <c r="E168" s="137"/>
      <c r="F168" s="138"/>
      <c r="G168" s="139">
        <f>G170+G174+G177+G179+G182+G183+G184+G185+G186+G187+G189+G190+G192+G194+G196+G197+G198+G199+G201+G203+G205+G209+G210+G211+G213+G188+G214+G181+G175+G191+G180+G172+G200+G212+G193+G173+G204+G169+G202</f>
        <v>170901500</v>
      </c>
      <c r="H168" s="139">
        <f>H170+H174+H177+H179+H182+H183+H184+H185+H186+H187+H189+H190+H192+H194+H196+H197+H198+H199+H201+H203+H205+H209+H210+H211+H213+H188+H214+H181+H175+H191+H180+H172+H200+H212+H204</f>
        <v>122429500</v>
      </c>
      <c r="I168" s="139">
        <f>I170+I174+I177+I179+I182+I183+I184+I185+I186+I187+I189+I190+I192+I194+I196+I197+I198+I199+I201+I203+I205+I209+I210+I211+I213+I188+I214+I181+I175+I191+I180+I172+I200+I212+I193+I173+I169+I202</f>
        <v>48472000</v>
      </c>
      <c r="J168" s="139">
        <f>J170+J174+J177+J179+J182+J183+J184+J185+J186+J187+J189+J190+J192+J194+J196+J197+J198+J199+J201+J203+J205+J209+J210+J211+J213+J188+J214+J181+J175+J191+J180+J172+J200+J212+J193+J173+J169+J202</f>
        <v>48472000</v>
      </c>
      <c r="K168" s="140"/>
      <c r="L168" s="141"/>
      <c r="M168" s="141"/>
      <c r="N168" s="141"/>
    </row>
    <row r="169" spans="1:14" s="142" customFormat="1" ht="18.75" hidden="1" x14ac:dyDescent="0.3">
      <c r="A169" s="143" t="s">
        <v>359</v>
      </c>
      <c r="B169" s="144" t="s">
        <v>360</v>
      </c>
      <c r="C169" s="144" t="s">
        <v>37</v>
      </c>
      <c r="D169" s="145" t="s">
        <v>361</v>
      </c>
      <c r="E169" s="146" t="s">
        <v>333</v>
      </c>
      <c r="F169" s="147"/>
      <c r="G169" s="148">
        <f t="shared" ref="G169:G214" si="3">H169+I169</f>
        <v>0</v>
      </c>
      <c r="H169" s="149"/>
      <c r="I169" s="149"/>
      <c r="J169" s="150">
        <f t="shared" ref="J169:J175" si="4">I169</f>
        <v>0</v>
      </c>
      <c r="K169" s="141"/>
      <c r="L169" s="141"/>
      <c r="M169" s="141"/>
      <c r="N169" s="141"/>
    </row>
    <row r="170" spans="1:14" s="142" customFormat="1" ht="56.25" hidden="1" x14ac:dyDescent="0.3">
      <c r="A170" s="143" t="s">
        <v>465</v>
      </c>
      <c r="B170" s="151" t="s">
        <v>466</v>
      </c>
      <c r="C170" s="151" t="s">
        <v>38</v>
      </c>
      <c r="D170" s="152" t="s">
        <v>467</v>
      </c>
      <c r="E170" s="146" t="s">
        <v>333</v>
      </c>
      <c r="F170" s="147"/>
      <c r="G170" s="148">
        <f t="shared" si="3"/>
        <v>0</v>
      </c>
      <c r="H170" s="149"/>
      <c r="I170" s="149"/>
      <c r="J170" s="150">
        <f t="shared" si="4"/>
        <v>0</v>
      </c>
      <c r="K170" s="141"/>
      <c r="L170" s="141"/>
      <c r="M170" s="141"/>
      <c r="N170" s="141"/>
    </row>
    <row r="171" spans="1:14" s="142" customFormat="1" ht="75" hidden="1" x14ac:dyDescent="0.3">
      <c r="A171" s="143" t="s">
        <v>362</v>
      </c>
      <c r="B171" s="151" t="s">
        <v>4</v>
      </c>
      <c r="C171" s="151" t="s">
        <v>39</v>
      </c>
      <c r="D171" s="152" t="s">
        <v>363</v>
      </c>
      <c r="E171" s="146" t="s">
        <v>333</v>
      </c>
      <c r="F171" s="147"/>
      <c r="G171" s="148">
        <f t="shared" si="3"/>
        <v>0</v>
      </c>
      <c r="H171" s="149"/>
      <c r="I171" s="149"/>
      <c r="J171" s="150">
        <f t="shared" si="4"/>
        <v>0</v>
      </c>
      <c r="K171" s="141"/>
      <c r="L171" s="141"/>
      <c r="M171" s="141"/>
      <c r="N171" s="141"/>
    </row>
    <row r="172" spans="1:14" s="142" customFormat="1" ht="112.5" x14ac:dyDescent="0.3">
      <c r="A172" s="143" t="s">
        <v>468</v>
      </c>
      <c r="B172" s="151" t="s">
        <v>469</v>
      </c>
      <c r="C172" s="151" t="s">
        <v>40</v>
      </c>
      <c r="D172" s="152" t="s">
        <v>470</v>
      </c>
      <c r="E172" s="146" t="s">
        <v>564</v>
      </c>
      <c r="F172" s="147" t="s">
        <v>565</v>
      </c>
      <c r="G172" s="148">
        <f t="shared" si="3"/>
        <v>2000000</v>
      </c>
      <c r="H172" s="149"/>
      <c r="I172" s="149">
        <v>2000000</v>
      </c>
      <c r="J172" s="150">
        <f t="shared" si="4"/>
        <v>2000000</v>
      </c>
      <c r="K172" s="141"/>
      <c r="L172" s="141"/>
      <c r="M172" s="141"/>
      <c r="N172" s="141"/>
    </row>
    <row r="173" spans="1:14" s="142" customFormat="1" ht="93.75" hidden="1" x14ac:dyDescent="0.3">
      <c r="A173" s="143" t="s">
        <v>471</v>
      </c>
      <c r="B173" s="151" t="s">
        <v>472</v>
      </c>
      <c r="C173" s="151" t="s">
        <v>40</v>
      </c>
      <c r="D173" s="152" t="s">
        <v>473</v>
      </c>
      <c r="E173" s="146" t="s">
        <v>333</v>
      </c>
      <c r="F173" s="147"/>
      <c r="G173" s="148">
        <f t="shared" si="3"/>
        <v>0</v>
      </c>
      <c r="H173" s="149"/>
      <c r="I173" s="149"/>
      <c r="J173" s="150">
        <f t="shared" si="4"/>
        <v>0</v>
      </c>
      <c r="K173" s="141"/>
      <c r="L173" s="141"/>
      <c r="M173" s="141"/>
      <c r="N173" s="141"/>
    </row>
    <row r="174" spans="1:14" s="142" customFormat="1" ht="37.5" x14ac:dyDescent="0.3">
      <c r="A174" s="143" t="s">
        <v>206</v>
      </c>
      <c r="B174" s="153" t="s">
        <v>114</v>
      </c>
      <c r="C174" s="153" t="s">
        <v>41</v>
      </c>
      <c r="D174" s="145" t="s">
        <v>115</v>
      </c>
      <c r="E174" s="146" t="s">
        <v>335</v>
      </c>
      <c r="F174" s="147" t="s">
        <v>566</v>
      </c>
      <c r="G174" s="148">
        <f t="shared" si="3"/>
        <v>920000</v>
      </c>
      <c r="H174" s="149"/>
      <c r="I174" s="149">
        <v>920000</v>
      </c>
      <c r="J174" s="150">
        <f t="shared" si="4"/>
        <v>920000</v>
      </c>
      <c r="K174" s="141"/>
      <c r="L174" s="141"/>
      <c r="M174" s="141"/>
      <c r="N174" s="141"/>
    </row>
    <row r="175" spans="1:14" s="142" customFormat="1" ht="56.25" hidden="1" x14ac:dyDescent="0.3">
      <c r="A175" s="143" t="s">
        <v>274</v>
      </c>
      <c r="B175" s="153" t="s">
        <v>275</v>
      </c>
      <c r="C175" s="153" t="s">
        <v>276</v>
      </c>
      <c r="D175" s="145" t="s">
        <v>277</v>
      </c>
      <c r="E175" s="146" t="s">
        <v>335</v>
      </c>
      <c r="F175" s="147"/>
      <c r="G175" s="148">
        <f t="shared" si="3"/>
        <v>0</v>
      </c>
      <c r="H175" s="149"/>
      <c r="I175" s="149"/>
      <c r="J175" s="150">
        <f t="shared" si="4"/>
        <v>0</v>
      </c>
      <c r="K175" s="141"/>
      <c r="L175" s="141"/>
      <c r="M175" s="141"/>
      <c r="N175" s="141"/>
    </row>
    <row r="176" spans="1:14" s="142" customFormat="1" ht="37.5" hidden="1" x14ac:dyDescent="0.3">
      <c r="A176" s="143" t="s">
        <v>207</v>
      </c>
      <c r="B176" s="153" t="s">
        <v>208</v>
      </c>
      <c r="C176" s="153"/>
      <c r="D176" s="154" t="s">
        <v>245</v>
      </c>
      <c r="E176" s="146" t="s">
        <v>335</v>
      </c>
      <c r="F176" s="147"/>
      <c r="G176" s="148">
        <f t="shared" si="3"/>
        <v>0</v>
      </c>
      <c r="H176" s="149"/>
      <c r="I176" s="149"/>
      <c r="J176" s="150"/>
      <c r="K176" s="141"/>
      <c r="L176" s="141"/>
      <c r="M176" s="141"/>
      <c r="N176" s="141"/>
    </row>
    <row r="177" spans="1:14" s="142" customFormat="1" ht="75" hidden="1" x14ac:dyDescent="0.3">
      <c r="A177" s="129" t="s">
        <v>209</v>
      </c>
      <c r="B177" s="130" t="s">
        <v>210</v>
      </c>
      <c r="C177" s="130" t="s">
        <v>281</v>
      </c>
      <c r="D177" s="131" t="s">
        <v>211</v>
      </c>
      <c r="E177" s="146" t="s">
        <v>335</v>
      </c>
      <c r="F177" s="147"/>
      <c r="G177" s="148">
        <f t="shared" si="3"/>
        <v>0</v>
      </c>
      <c r="H177" s="149"/>
      <c r="I177" s="149"/>
      <c r="J177" s="150">
        <f t="shared" ref="J177:J183" si="5">I177</f>
        <v>0</v>
      </c>
      <c r="K177" s="141"/>
      <c r="L177" s="141"/>
      <c r="M177" s="141"/>
      <c r="N177" s="141"/>
    </row>
    <row r="178" spans="1:14" s="142" customFormat="1" ht="56.25" hidden="1" x14ac:dyDescent="0.3">
      <c r="A178" s="143" t="s">
        <v>425</v>
      </c>
      <c r="B178" s="153" t="s">
        <v>426</v>
      </c>
      <c r="C178" s="151" t="s">
        <v>42</v>
      </c>
      <c r="D178" s="145" t="s">
        <v>424</v>
      </c>
      <c r="E178" s="146" t="s">
        <v>335</v>
      </c>
      <c r="F178" s="147"/>
      <c r="G178" s="148">
        <f t="shared" si="3"/>
        <v>0</v>
      </c>
      <c r="H178" s="149"/>
      <c r="I178" s="149"/>
      <c r="J178" s="150">
        <f t="shared" si="5"/>
        <v>0</v>
      </c>
      <c r="K178" s="141"/>
      <c r="L178" s="141"/>
      <c r="M178" s="141"/>
      <c r="N178" s="141"/>
    </row>
    <row r="179" spans="1:14" s="142" customFormat="1" ht="37.5" x14ac:dyDescent="0.3">
      <c r="A179" s="143" t="s">
        <v>547</v>
      </c>
      <c r="B179" s="153" t="s">
        <v>548</v>
      </c>
      <c r="C179" s="151" t="s">
        <v>563</v>
      </c>
      <c r="D179" s="145" t="s">
        <v>562</v>
      </c>
      <c r="E179" s="146" t="s">
        <v>567</v>
      </c>
      <c r="F179" s="147" t="s">
        <v>568</v>
      </c>
      <c r="G179" s="148">
        <f t="shared" si="3"/>
        <v>1000000</v>
      </c>
      <c r="H179" s="149"/>
      <c r="I179" s="149">
        <v>1000000</v>
      </c>
      <c r="J179" s="150">
        <f t="shared" si="5"/>
        <v>1000000</v>
      </c>
      <c r="K179" s="141"/>
      <c r="L179" s="141"/>
      <c r="M179" s="141"/>
      <c r="N179" s="141"/>
    </row>
    <row r="180" spans="1:14" s="142" customFormat="1" ht="42" customHeight="1" x14ac:dyDescent="0.3">
      <c r="A180" s="143" t="s">
        <v>474</v>
      </c>
      <c r="B180" s="153" t="s">
        <v>395</v>
      </c>
      <c r="C180" s="151" t="s">
        <v>32</v>
      </c>
      <c r="D180" s="145" t="s">
        <v>475</v>
      </c>
      <c r="E180" s="146" t="s">
        <v>476</v>
      </c>
      <c r="F180" s="147" t="s">
        <v>569</v>
      </c>
      <c r="G180" s="148">
        <f t="shared" si="3"/>
        <v>200000</v>
      </c>
      <c r="H180" s="149"/>
      <c r="I180" s="149">
        <v>200000</v>
      </c>
      <c r="J180" s="150">
        <f t="shared" si="5"/>
        <v>200000</v>
      </c>
      <c r="K180" s="141"/>
      <c r="L180" s="141"/>
      <c r="M180" s="141"/>
      <c r="N180" s="141"/>
    </row>
    <row r="181" spans="1:14" s="142" customFormat="1" ht="37.5" x14ac:dyDescent="0.3">
      <c r="A181" s="143" t="s">
        <v>477</v>
      </c>
      <c r="B181" s="153" t="s">
        <v>188</v>
      </c>
      <c r="C181" s="153" t="s">
        <v>32</v>
      </c>
      <c r="D181" s="155" t="s">
        <v>190</v>
      </c>
      <c r="E181" s="146" t="s">
        <v>478</v>
      </c>
      <c r="F181" s="147" t="s">
        <v>570</v>
      </c>
      <c r="G181" s="148">
        <f t="shared" si="3"/>
        <v>200000</v>
      </c>
      <c r="H181" s="149"/>
      <c r="I181" s="149">
        <v>200000</v>
      </c>
      <c r="J181" s="150">
        <f t="shared" si="5"/>
        <v>200000</v>
      </c>
      <c r="K181" s="141"/>
      <c r="L181" s="141"/>
      <c r="M181" s="141"/>
      <c r="N181" s="141"/>
    </row>
    <row r="182" spans="1:14" s="142" customFormat="1" ht="56.25" x14ac:dyDescent="0.2">
      <c r="A182" s="129" t="s">
        <v>479</v>
      </c>
      <c r="B182" s="130" t="s">
        <v>189</v>
      </c>
      <c r="C182" s="130" t="s">
        <v>32</v>
      </c>
      <c r="D182" s="156" t="s">
        <v>191</v>
      </c>
      <c r="E182" s="131" t="s">
        <v>330</v>
      </c>
      <c r="F182" s="147" t="s">
        <v>571</v>
      </c>
      <c r="G182" s="148">
        <f t="shared" si="3"/>
        <v>2000000</v>
      </c>
      <c r="H182" s="149"/>
      <c r="I182" s="157">
        <v>2000000</v>
      </c>
      <c r="J182" s="158">
        <f t="shared" si="5"/>
        <v>2000000</v>
      </c>
      <c r="K182" s="141"/>
      <c r="L182" s="141"/>
      <c r="M182" s="141"/>
      <c r="N182" s="141"/>
    </row>
    <row r="183" spans="1:14" s="142" customFormat="1" ht="37.5" x14ac:dyDescent="0.2">
      <c r="A183" s="143" t="s">
        <v>381</v>
      </c>
      <c r="B183" s="153" t="s">
        <v>192</v>
      </c>
      <c r="C183" s="153" t="s">
        <v>32</v>
      </c>
      <c r="D183" s="155" t="s">
        <v>193</v>
      </c>
      <c r="E183" s="159" t="s">
        <v>327</v>
      </c>
      <c r="F183" s="147" t="s">
        <v>572</v>
      </c>
      <c r="G183" s="148">
        <f t="shared" si="3"/>
        <v>39512000</v>
      </c>
      <c r="H183" s="160">
        <v>37912000</v>
      </c>
      <c r="I183" s="160">
        <v>1600000</v>
      </c>
      <c r="J183" s="161">
        <f t="shared" si="5"/>
        <v>1600000</v>
      </c>
      <c r="K183" s="141"/>
      <c r="L183" s="141"/>
      <c r="M183" s="141"/>
      <c r="N183" s="141"/>
    </row>
    <row r="184" spans="1:14" s="142" customFormat="1" ht="37.5" x14ac:dyDescent="0.2">
      <c r="A184" s="143" t="s">
        <v>381</v>
      </c>
      <c r="B184" s="153" t="s">
        <v>192</v>
      </c>
      <c r="C184" s="153" t="s">
        <v>32</v>
      </c>
      <c r="D184" s="155" t="s">
        <v>193</v>
      </c>
      <c r="E184" s="159" t="s">
        <v>441</v>
      </c>
      <c r="F184" s="147" t="s">
        <v>573</v>
      </c>
      <c r="G184" s="148">
        <f t="shared" si="3"/>
        <v>16817500</v>
      </c>
      <c r="H184" s="160">
        <f>21000000+5317500-9500000</f>
        <v>16817500</v>
      </c>
      <c r="I184" s="162"/>
      <c r="J184" s="163"/>
      <c r="K184" s="141"/>
      <c r="L184" s="141"/>
      <c r="M184" s="141"/>
      <c r="N184" s="141"/>
    </row>
    <row r="185" spans="1:14" s="142" customFormat="1" ht="37.5" hidden="1" x14ac:dyDescent="0.2">
      <c r="A185" s="143" t="s">
        <v>381</v>
      </c>
      <c r="B185" s="153" t="s">
        <v>192</v>
      </c>
      <c r="C185" s="153" t="s">
        <v>32</v>
      </c>
      <c r="D185" s="155" t="s">
        <v>193</v>
      </c>
      <c r="E185" s="159" t="s">
        <v>328</v>
      </c>
      <c r="F185" s="147" t="s">
        <v>574</v>
      </c>
      <c r="G185" s="148">
        <f t="shared" si="3"/>
        <v>0</v>
      </c>
      <c r="H185" s="160"/>
      <c r="I185" s="162"/>
      <c r="J185" s="163"/>
      <c r="K185" s="141"/>
      <c r="L185" s="141"/>
      <c r="M185" s="141"/>
      <c r="N185" s="141"/>
    </row>
    <row r="186" spans="1:14" s="142" customFormat="1" ht="56.25" x14ac:dyDescent="0.2">
      <c r="A186" s="143" t="s">
        <v>381</v>
      </c>
      <c r="B186" s="153" t="s">
        <v>192</v>
      </c>
      <c r="C186" s="153" t="s">
        <v>32</v>
      </c>
      <c r="D186" s="155" t="s">
        <v>193</v>
      </c>
      <c r="E186" s="159" t="s">
        <v>341</v>
      </c>
      <c r="F186" s="147" t="s">
        <v>575</v>
      </c>
      <c r="G186" s="148">
        <f t="shared" si="3"/>
        <v>13100000</v>
      </c>
      <c r="H186" s="160">
        <v>13100000</v>
      </c>
      <c r="I186" s="162"/>
      <c r="J186" s="163">
        <f>I186</f>
        <v>0</v>
      </c>
      <c r="K186" s="141"/>
      <c r="L186" s="141"/>
      <c r="M186" s="141"/>
      <c r="N186" s="141"/>
    </row>
    <row r="187" spans="1:14" s="142" customFormat="1" ht="93.75" x14ac:dyDescent="0.2">
      <c r="A187" s="143" t="s">
        <v>381</v>
      </c>
      <c r="B187" s="153" t="s">
        <v>192</v>
      </c>
      <c r="C187" s="153" t="s">
        <v>32</v>
      </c>
      <c r="D187" s="155" t="s">
        <v>193</v>
      </c>
      <c r="E187" s="159" t="s">
        <v>358</v>
      </c>
      <c r="F187" s="147" t="s">
        <v>576</v>
      </c>
      <c r="G187" s="148">
        <f t="shared" si="3"/>
        <v>2500000</v>
      </c>
      <c r="H187" s="160">
        <v>2500000</v>
      </c>
      <c r="I187" s="162"/>
      <c r="J187" s="163"/>
      <c r="K187" s="141"/>
      <c r="L187" s="141"/>
      <c r="M187" s="141"/>
      <c r="N187" s="141"/>
    </row>
    <row r="188" spans="1:14" s="142" customFormat="1" ht="37.5" x14ac:dyDescent="0.2">
      <c r="A188" s="143" t="s">
        <v>381</v>
      </c>
      <c r="B188" s="153" t="s">
        <v>192</v>
      </c>
      <c r="C188" s="153" t="s">
        <v>32</v>
      </c>
      <c r="D188" s="155" t="s">
        <v>193</v>
      </c>
      <c r="E188" s="159" t="s">
        <v>480</v>
      </c>
      <c r="F188" s="147" t="s">
        <v>574</v>
      </c>
      <c r="G188" s="148">
        <f t="shared" si="3"/>
        <v>600000</v>
      </c>
      <c r="H188" s="160">
        <v>600000</v>
      </c>
      <c r="I188" s="162"/>
      <c r="J188" s="163"/>
      <c r="K188" s="141"/>
      <c r="L188" s="141"/>
      <c r="M188" s="141"/>
      <c r="N188" s="141"/>
    </row>
    <row r="189" spans="1:14" s="142" customFormat="1" ht="37.5" hidden="1" x14ac:dyDescent="0.3">
      <c r="A189" s="143" t="s">
        <v>381</v>
      </c>
      <c r="B189" s="153" t="s">
        <v>192</v>
      </c>
      <c r="C189" s="153" t="s">
        <v>32</v>
      </c>
      <c r="D189" s="155" t="s">
        <v>193</v>
      </c>
      <c r="E189" s="146" t="s">
        <v>335</v>
      </c>
      <c r="F189" s="147"/>
      <c r="G189" s="148">
        <f t="shared" si="3"/>
        <v>0</v>
      </c>
      <c r="H189" s="149"/>
      <c r="I189" s="149"/>
      <c r="J189" s="150">
        <f>I189</f>
        <v>0</v>
      </c>
      <c r="K189" s="141"/>
      <c r="L189" s="141"/>
      <c r="M189" s="141"/>
      <c r="N189" s="141"/>
    </row>
    <row r="190" spans="1:14" s="142" customFormat="1" ht="75" hidden="1" x14ac:dyDescent="0.3">
      <c r="A190" s="143" t="s">
        <v>381</v>
      </c>
      <c r="B190" s="153" t="s">
        <v>192</v>
      </c>
      <c r="C190" s="153" t="s">
        <v>32</v>
      </c>
      <c r="D190" s="155" t="s">
        <v>193</v>
      </c>
      <c r="E190" s="146" t="s">
        <v>405</v>
      </c>
      <c r="F190" s="147"/>
      <c r="G190" s="148">
        <f t="shared" si="3"/>
        <v>0</v>
      </c>
      <c r="H190" s="149"/>
      <c r="I190" s="149"/>
      <c r="J190" s="150">
        <f>I190</f>
        <v>0</v>
      </c>
      <c r="K190" s="141"/>
      <c r="L190" s="141"/>
      <c r="M190" s="141"/>
      <c r="N190" s="141"/>
    </row>
    <row r="191" spans="1:14" s="142" customFormat="1" ht="56.25" hidden="1" x14ac:dyDescent="0.3">
      <c r="A191" s="143" t="s">
        <v>481</v>
      </c>
      <c r="B191" s="153" t="s">
        <v>387</v>
      </c>
      <c r="C191" s="153" t="s">
        <v>32</v>
      </c>
      <c r="D191" s="155" t="s">
        <v>482</v>
      </c>
      <c r="E191" s="146" t="s">
        <v>388</v>
      </c>
      <c r="F191" s="147"/>
      <c r="G191" s="148">
        <f t="shared" si="3"/>
        <v>0</v>
      </c>
      <c r="H191" s="149"/>
      <c r="I191" s="149"/>
      <c r="J191" s="150"/>
      <c r="K191" s="141"/>
      <c r="L191" s="141"/>
      <c r="M191" s="141"/>
      <c r="N191" s="141"/>
    </row>
    <row r="192" spans="1:14" s="142" customFormat="1" ht="37.5" x14ac:dyDescent="0.3">
      <c r="A192" s="143" t="s">
        <v>406</v>
      </c>
      <c r="B192" s="144" t="s">
        <v>246</v>
      </c>
      <c r="C192" s="144" t="s">
        <v>247</v>
      </c>
      <c r="D192" s="164" t="s">
        <v>248</v>
      </c>
      <c r="E192" s="159" t="s">
        <v>331</v>
      </c>
      <c r="F192" s="147" t="s">
        <v>577</v>
      </c>
      <c r="G192" s="148">
        <f t="shared" si="3"/>
        <v>550000</v>
      </c>
      <c r="H192" s="162"/>
      <c r="I192" s="162">
        <v>550000</v>
      </c>
      <c r="J192" s="163">
        <f t="shared" ref="J192:J203" si="6">I192</f>
        <v>550000</v>
      </c>
      <c r="K192" s="141"/>
      <c r="L192" s="141"/>
      <c r="M192" s="141"/>
      <c r="N192" s="141"/>
    </row>
    <row r="193" spans="1:14" s="142" customFormat="1" ht="37.5" hidden="1" x14ac:dyDescent="0.3">
      <c r="A193" s="143" t="s">
        <v>406</v>
      </c>
      <c r="B193" s="144" t="s">
        <v>246</v>
      </c>
      <c r="C193" s="144" t="s">
        <v>247</v>
      </c>
      <c r="D193" s="164" t="s">
        <v>248</v>
      </c>
      <c r="E193" s="146" t="s">
        <v>333</v>
      </c>
      <c r="F193" s="147"/>
      <c r="G193" s="148">
        <f t="shared" si="3"/>
        <v>0</v>
      </c>
      <c r="H193" s="162"/>
      <c r="I193" s="162"/>
      <c r="J193" s="163">
        <f t="shared" si="6"/>
        <v>0</v>
      </c>
      <c r="K193" s="141"/>
      <c r="L193" s="141"/>
      <c r="M193" s="141"/>
      <c r="N193" s="141"/>
    </row>
    <row r="194" spans="1:14" s="142" customFormat="1" ht="37.5" x14ac:dyDescent="0.3">
      <c r="A194" s="143" t="s">
        <v>212</v>
      </c>
      <c r="B194" s="153" t="s">
        <v>88</v>
      </c>
      <c r="C194" s="153" t="s">
        <v>213</v>
      </c>
      <c r="D194" s="154" t="s">
        <v>214</v>
      </c>
      <c r="E194" s="146" t="s">
        <v>334</v>
      </c>
      <c r="F194" s="147" t="s">
        <v>565</v>
      </c>
      <c r="G194" s="148">
        <f t="shared" si="3"/>
        <v>3355000</v>
      </c>
      <c r="H194" s="149"/>
      <c r="I194" s="149">
        <v>3355000</v>
      </c>
      <c r="J194" s="150">
        <f t="shared" si="6"/>
        <v>3355000</v>
      </c>
      <c r="K194" s="141"/>
      <c r="L194" s="141"/>
      <c r="M194" s="141"/>
      <c r="N194" s="141"/>
    </row>
    <row r="195" spans="1:14" s="142" customFormat="1" ht="37.5" hidden="1" x14ac:dyDescent="0.3">
      <c r="A195" s="143" t="s">
        <v>364</v>
      </c>
      <c r="B195" s="153" t="s">
        <v>365</v>
      </c>
      <c r="C195" s="153" t="s">
        <v>213</v>
      </c>
      <c r="D195" s="154" t="s">
        <v>376</v>
      </c>
      <c r="E195" s="146" t="s">
        <v>334</v>
      </c>
      <c r="F195" s="147"/>
      <c r="G195" s="148">
        <f t="shared" si="3"/>
        <v>0</v>
      </c>
      <c r="H195" s="149"/>
      <c r="I195" s="165"/>
      <c r="J195" s="150">
        <f t="shared" si="6"/>
        <v>0</v>
      </c>
      <c r="K195" s="141"/>
      <c r="L195" s="141"/>
      <c r="M195" s="141"/>
      <c r="N195" s="141"/>
    </row>
    <row r="196" spans="1:14" s="142" customFormat="1" ht="37.5" hidden="1" x14ac:dyDescent="0.3">
      <c r="A196" s="143" t="s">
        <v>366</v>
      </c>
      <c r="B196" s="153" t="s">
        <v>372</v>
      </c>
      <c r="C196" s="153" t="s">
        <v>213</v>
      </c>
      <c r="D196" s="154" t="s">
        <v>377</v>
      </c>
      <c r="E196" s="146" t="s">
        <v>334</v>
      </c>
      <c r="F196" s="147"/>
      <c r="G196" s="148">
        <f t="shared" si="3"/>
        <v>0</v>
      </c>
      <c r="H196" s="149"/>
      <c r="I196" s="149"/>
      <c r="J196" s="150">
        <f t="shared" si="6"/>
        <v>0</v>
      </c>
      <c r="K196" s="141"/>
      <c r="L196" s="141"/>
      <c r="M196" s="141"/>
      <c r="N196" s="141"/>
    </row>
    <row r="197" spans="1:14" s="142" customFormat="1" ht="37.5" x14ac:dyDescent="0.3">
      <c r="A197" s="143" t="s">
        <v>367</v>
      </c>
      <c r="B197" s="153" t="s">
        <v>373</v>
      </c>
      <c r="C197" s="153" t="s">
        <v>213</v>
      </c>
      <c r="D197" s="154" t="s">
        <v>378</v>
      </c>
      <c r="E197" s="146" t="s">
        <v>334</v>
      </c>
      <c r="F197" s="147" t="s">
        <v>565</v>
      </c>
      <c r="G197" s="148">
        <f t="shared" si="3"/>
        <v>550000</v>
      </c>
      <c r="H197" s="149"/>
      <c r="I197" s="149">
        <v>550000</v>
      </c>
      <c r="J197" s="150">
        <f t="shared" si="6"/>
        <v>550000</v>
      </c>
      <c r="K197" s="141"/>
      <c r="L197" s="141"/>
      <c r="M197" s="141"/>
      <c r="N197" s="141"/>
    </row>
    <row r="198" spans="1:14" s="142" customFormat="1" ht="75" x14ac:dyDescent="0.3">
      <c r="A198" s="143" t="s">
        <v>368</v>
      </c>
      <c r="B198" s="153" t="s">
        <v>374</v>
      </c>
      <c r="C198" s="153" t="s">
        <v>213</v>
      </c>
      <c r="D198" s="154" t="s">
        <v>379</v>
      </c>
      <c r="E198" s="146" t="s">
        <v>334</v>
      </c>
      <c r="F198" s="147" t="s">
        <v>565</v>
      </c>
      <c r="G198" s="148">
        <f t="shared" si="3"/>
        <v>270000</v>
      </c>
      <c r="H198" s="149"/>
      <c r="I198" s="149">
        <v>270000</v>
      </c>
      <c r="J198" s="150">
        <f t="shared" si="6"/>
        <v>270000</v>
      </c>
      <c r="K198" s="141"/>
      <c r="L198" s="141"/>
      <c r="M198" s="141"/>
      <c r="N198" s="141"/>
    </row>
    <row r="199" spans="1:14" s="142" customFormat="1" ht="75" x14ac:dyDescent="0.3">
      <c r="A199" s="143" t="s">
        <v>391</v>
      </c>
      <c r="B199" s="153" t="s">
        <v>392</v>
      </c>
      <c r="C199" s="153" t="s">
        <v>12</v>
      </c>
      <c r="D199" s="152" t="s">
        <v>393</v>
      </c>
      <c r="E199" s="146" t="s">
        <v>333</v>
      </c>
      <c r="F199" s="147" t="s">
        <v>566</v>
      </c>
      <c r="G199" s="148">
        <f t="shared" si="3"/>
        <v>320000</v>
      </c>
      <c r="H199" s="149"/>
      <c r="I199" s="149">
        <v>320000</v>
      </c>
      <c r="J199" s="150">
        <f t="shared" si="6"/>
        <v>320000</v>
      </c>
      <c r="K199" s="141"/>
      <c r="L199" s="141"/>
      <c r="M199" s="141"/>
      <c r="N199" s="141"/>
    </row>
    <row r="200" spans="1:14" s="142" customFormat="1" ht="75" hidden="1" x14ac:dyDescent="0.3">
      <c r="A200" s="143" t="s">
        <v>483</v>
      </c>
      <c r="B200" s="153" t="s">
        <v>484</v>
      </c>
      <c r="C200" s="153" t="s">
        <v>12</v>
      </c>
      <c r="D200" s="152" t="s">
        <v>485</v>
      </c>
      <c r="E200" s="146" t="s">
        <v>334</v>
      </c>
      <c r="F200" s="147" t="s">
        <v>565</v>
      </c>
      <c r="G200" s="148">
        <f t="shared" si="3"/>
        <v>0</v>
      </c>
      <c r="H200" s="149"/>
      <c r="I200" s="149"/>
      <c r="J200" s="150">
        <f t="shared" si="6"/>
        <v>0</v>
      </c>
      <c r="K200" s="141"/>
      <c r="L200" s="141"/>
      <c r="M200" s="141"/>
      <c r="N200" s="141"/>
    </row>
    <row r="201" spans="1:14" s="142" customFormat="1" ht="56.25" x14ac:dyDescent="0.3">
      <c r="A201" s="143" t="s">
        <v>369</v>
      </c>
      <c r="B201" s="153" t="s">
        <v>375</v>
      </c>
      <c r="C201" s="153" t="s">
        <v>12</v>
      </c>
      <c r="D201" s="154" t="s">
        <v>380</v>
      </c>
      <c r="E201" s="146" t="s">
        <v>333</v>
      </c>
      <c r="F201" s="147" t="s">
        <v>566</v>
      </c>
      <c r="G201" s="148">
        <f t="shared" si="3"/>
        <v>15682000</v>
      </c>
      <c r="H201" s="149"/>
      <c r="I201" s="166">
        <v>15682000</v>
      </c>
      <c r="J201" s="150">
        <f t="shared" si="6"/>
        <v>15682000</v>
      </c>
      <c r="K201" s="141"/>
      <c r="L201" s="141"/>
      <c r="M201" s="141"/>
      <c r="N201" s="141"/>
    </row>
    <row r="202" spans="1:14" s="142" customFormat="1" ht="56.25" x14ac:dyDescent="0.3">
      <c r="A202" s="143" t="s">
        <v>369</v>
      </c>
      <c r="B202" s="151" t="s">
        <v>375</v>
      </c>
      <c r="C202" s="153" t="s">
        <v>12</v>
      </c>
      <c r="D202" s="154" t="s">
        <v>380</v>
      </c>
      <c r="E202" s="146" t="s">
        <v>334</v>
      </c>
      <c r="F202" s="147" t="s">
        <v>565</v>
      </c>
      <c r="G202" s="148">
        <f t="shared" si="3"/>
        <v>3450000</v>
      </c>
      <c r="H202" s="149"/>
      <c r="I202" s="167">
        <v>3450000</v>
      </c>
      <c r="J202" s="168">
        <f t="shared" si="6"/>
        <v>3450000</v>
      </c>
      <c r="K202" s="141"/>
      <c r="L202" s="141"/>
      <c r="M202" s="141"/>
      <c r="N202" s="141"/>
    </row>
    <row r="203" spans="1:14" s="142" customFormat="1" ht="75" x14ac:dyDescent="0.2">
      <c r="A203" s="129" t="s">
        <v>336</v>
      </c>
      <c r="B203" s="169" t="s">
        <v>194</v>
      </c>
      <c r="C203" s="130" t="s">
        <v>33</v>
      </c>
      <c r="D203" s="137" t="s">
        <v>195</v>
      </c>
      <c r="E203" s="131" t="s">
        <v>578</v>
      </c>
      <c r="F203" s="147" t="s">
        <v>579</v>
      </c>
      <c r="G203" s="148">
        <f t="shared" si="3"/>
        <v>63175000</v>
      </c>
      <c r="H203" s="160">
        <v>51500000</v>
      </c>
      <c r="I203" s="160">
        <v>11675000</v>
      </c>
      <c r="J203" s="161">
        <f t="shared" si="6"/>
        <v>11675000</v>
      </c>
      <c r="K203" s="141"/>
      <c r="L203" s="141"/>
      <c r="M203" s="141"/>
      <c r="N203" s="141"/>
    </row>
    <row r="204" spans="1:14" s="142" customFormat="1" ht="56.25" hidden="1" x14ac:dyDescent="0.2">
      <c r="A204" s="129" t="s">
        <v>486</v>
      </c>
      <c r="B204" s="169" t="s">
        <v>487</v>
      </c>
      <c r="C204" s="130" t="s">
        <v>488</v>
      </c>
      <c r="D204" s="137" t="s">
        <v>489</v>
      </c>
      <c r="E204" s="131" t="s">
        <v>490</v>
      </c>
      <c r="F204" s="147" t="s">
        <v>580</v>
      </c>
      <c r="G204" s="148">
        <f t="shared" si="3"/>
        <v>0</v>
      </c>
      <c r="H204" s="160"/>
      <c r="I204" s="160"/>
      <c r="J204" s="161"/>
      <c r="K204" s="141"/>
      <c r="L204" s="141"/>
      <c r="M204" s="141"/>
      <c r="N204" s="141"/>
    </row>
    <row r="205" spans="1:14" s="142" customFormat="1" ht="75" hidden="1" x14ac:dyDescent="0.3">
      <c r="A205" s="129" t="s">
        <v>336</v>
      </c>
      <c r="B205" s="169" t="s">
        <v>194</v>
      </c>
      <c r="C205" s="169" t="s">
        <v>33</v>
      </c>
      <c r="D205" s="137" t="s">
        <v>195</v>
      </c>
      <c r="E205" s="146" t="s">
        <v>333</v>
      </c>
      <c r="F205" s="147" t="s">
        <v>581</v>
      </c>
      <c r="G205" s="170">
        <f t="shared" si="3"/>
        <v>0</v>
      </c>
      <c r="H205" s="166"/>
      <c r="I205" s="165"/>
      <c r="J205" s="171">
        <f>I205</f>
        <v>0</v>
      </c>
      <c r="K205" s="141"/>
      <c r="L205" s="141"/>
      <c r="M205" s="141"/>
      <c r="N205" s="141"/>
    </row>
    <row r="206" spans="1:14" s="142" customFormat="1" ht="75" hidden="1" x14ac:dyDescent="0.3">
      <c r="A206" s="129" t="s">
        <v>336</v>
      </c>
      <c r="B206" s="169" t="s">
        <v>194</v>
      </c>
      <c r="C206" s="169" t="s">
        <v>33</v>
      </c>
      <c r="D206" s="137" t="s">
        <v>195</v>
      </c>
      <c r="E206" s="146" t="s">
        <v>334</v>
      </c>
      <c r="F206" s="147" t="s">
        <v>582</v>
      </c>
      <c r="G206" s="170">
        <f t="shared" si="3"/>
        <v>0</v>
      </c>
      <c r="H206" s="149"/>
      <c r="I206" s="149"/>
      <c r="J206" s="150">
        <f>I206</f>
        <v>0</v>
      </c>
      <c r="K206" s="141"/>
      <c r="L206" s="141"/>
      <c r="M206" s="141"/>
      <c r="N206" s="141"/>
    </row>
    <row r="207" spans="1:14" s="142" customFormat="1" ht="93.75" hidden="1" x14ac:dyDescent="0.3">
      <c r="A207" s="143" t="s">
        <v>371</v>
      </c>
      <c r="B207" s="153" t="s">
        <v>143</v>
      </c>
      <c r="C207" s="144" t="s">
        <v>12</v>
      </c>
      <c r="D207" s="164" t="s">
        <v>145</v>
      </c>
      <c r="E207" s="146" t="s">
        <v>394</v>
      </c>
      <c r="F207" s="147" t="s">
        <v>566</v>
      </c>
      <c r="G207" s="170">
        <f t="shared" si="3"/>
        <v>0</v>
      </c>
      <c r="H207" s="149"/>
      <c r="I207" s="149"/>
      <c r="J207" s="150"/>
      <c r="K207" s="141"/>
      <c r="L207" s="141"/>
      <c r="M207" s="141"/>
      <c r="N207" s="141"/>
    </row>
    <row r="208" spans="1:14" s="142" customFormat="1" ht="37.5" hidden="1" x14ac:dyDescent="0.3">
      <c r="A208" s="143" t="s">
        <v>370</v>
      </c>
      <c r="B208" s="172" t="s">
        <v>257</v>
      </c>
      <c r="C208" s="172" t="s">
        <v>259</v>
      </c>
      <c r="D208" s="152" t="s">
        <v>261</v>
      </c>
      <c r="E208" s="146" t="s">
        <v>334</v>
      </c>
      <c r="F208" s="147" t="s">
        <v>565</v>
      </c>
      <c r="G208" s="148">
        <f t="shared" si="3"/>
        <v>0</v>
      </c>
      <c r="H208" s="149"/>
      <c r="I208" s="149"/>
      <c r="J208" s="150"/>
      <c r="K208" s="141"/>
      <c r="L208" s="141"/>
      <c r="M208" s="141"/>
      <c r="N208" s="141"/>
    </row>
    <row r="209" spans="1:14" s="142" customFormat="1" ht="37.5" hidden="1" x14ac:dyDescent="0.3">
      <c r="A209" s="143" t="s">
        <v>491</v>
      </c>
      <c r="B209" s="151" t="s">
        <v>136</v>
      </c>
      <c r="C209" s="153" t="s">
        <v>11</v>
      </c>
      <c r="D209" s="173" t="s">
        <v>80</v>
      </c>
      <c r="E209" s="159" t="s">
        <v>332</v>
      </c>
      <c r="F209" s="147" t="s">
        <v>554</v>
      </c>
      <c r="G209" s="148">
        <f t="shared" si="3"/>
        <v>0</v>
      </c>
      <c r="H209" s="149"/>
      <c r="I209" s="149"/>
      <c r="J209" s="150">
        <f>I209</f>
        <v>0</v>
      </c>
      <c r="K209" s="141"/>
      <c r="L209" s="141"/>
      <c r="M209" s="141"/>
      <c r="N209" s="141"/>
    </row>
    <row r="210" spans="1:14" s="142" customFormat="1" ht="56.25" x14ac:dyDescent="0.2">
      <c r="A210" s="143" t="s">
        <v>492</v>
      </c>
      <c r="B210" s="151" t="s">
        <v>249</v>
      </c>
      <c r="C210" s="151" t="s">
        <v>12</v>
      </c>
      <c r="D210" s="152" t="s">
        <v>75</v>
      </c>
      <c r="E210" s="159" t="s">
        <v>423</v>
      </c>
      <c r="F210" s="147" t="s">
        <v>580</v>
      </c>
      <c r="G210" s="148">
        <f t="shared" si="3"/>
        <v>750000</v>
      </c>
      <c r="H210" s="149"/>
      <c r="I210" s="149">
        <v>750000</v>
      </c>
      <c r="J210" s="150">
        <f>I210</f>
        <v>750000</v>
      </c>
      <c r="K210" s="141"/>
      <c r="L210" s="141"/>
      <c r="M210" s="141"/>
      <c r="N210" s="141"/>
    </row>
    <row r="211" spans="1:14" s="142" customFormat="1" ht="56.25" x14ac:dyDescent="0.3">
      <c r="A211" s="143" t="s">
        <v>492</v>
      </c>
      <c r="B211" s="151" t="s">
        <v>249</v>
      </c>
      <c r="C211" s="151" t="s">
        <v>12</v>
      </c>
      <c r="D211" s="152" t="s">
        <v>75</v>
      </c>
      <c r="E211" s="146" t="s">
        <v>419</v>
      </c>
      <c r="F211" s="147" t="s">
        <v>581</v>
      </c>
      <c r="G211" s="148">
        <f t="shared" si="3"/>
        <v>1050000</v>
      </c>
      <c r="H211" s="149"/>
      <c r="I211" s="149">
        <v>1050000</v>
      </c>
      <c r="J211" s="150">
        <f>I211</f>
        <v>1050000</v>
      </c>
      <c r="K211" s="141"/>
      <c r="L211" s="141"/>
      <c r="M211" s="141"/>
      <c r="N211" s="141"/>
    </row>
    <row r="212" spans="1:14" s="142" customFormat="1" ht="75" hidden="1" x14ac:dyDescent="0.3">
      <c r="A212" s="143" t="s">
        <v>492</v>
      </c>
      <c r="B212" s="151" t="s">
        <v>249</v>
      </c>
      <c r="C212" s="151" t="s">
        <v>12</v>
      </c>
      <c r="D212" s="152" t="s">
        <v>75</v>
      </c>
      <c r="E212" s="146" t="s">
        <v>493</v>
      </c>
      <c r="F212" s="147" t="s">
        <v>557</v>
      </c>
      <c r="G212" s="148">
        <f t="shared" si="3"/>
        <v>0</v>
      </c>
      <c r="H212" s="149"/>
      <c r="I212" s="149"/>
      <c r="J212" s="150">
        <f>I212</f>
        <v>0</v>
      </c>
      <c r="K212" s="141"/>
      <c r="L212" s="141"/>
      <c r="M212" s="141"/>
      <c r="N212" s="141"/>
    </row>
    <row r="213" spans="1:14" s="142" customFormat="1" ht="56.25" x14ac:dyDescent="0.3">
      <c r="A213" s="143" t="s">
        <v>492</v>
      </c>
      <c r="B213" s="151" t="s">
        <v>249</v>
      </c>
      <c r="C213" s="151" t="s">
        <v>12</v>
      </c>
      <c r="D213" s="152" t="s">
        <v>75</v>
      </c>
      <c r="E213" s="146" t="s">
        <v>357</v>
      </c>
      <c r="F213" s="147" t="s">
        <v>582</v>
      </c>
      <c r="G213" s="148">
        <f t="shared" si="3"/>
        <v>2900000</v>
      </c>
      <c r="H213" s="149"/>
      <c r="I213" s="149">
        <v>2900000</v>
      </c>
      <c r="J213" s="150">
        <f>I213</f>
        <v>2900000</v>
      </c>
      <c r="K213" s="141"/>
      <c r="L213" s="141"/>
      <c r="M213" s="141"/>
      <c r="N213" s="141"/>
    </row>
    <row r="214" spans="1:14" s="142" customFormat="1" ht="37.5" hidden="1" x14ac:dyDescent="0.3">
      <c r="A214" s="143" t="s">
        <v>370</v>
      </c>
      <c r="B214" s="151" t="s">
        <v>257</v>
      </c>
      <c r="C214" s="151" t="s">
        <v>259</v>
      </c>
      <c r="D214" s="152" t="s">
        <v>261</v>
      </c>
      <c r="E214" s="146" t="s">
        <v>334</v>
      </c>
      <c r="F214" s="147"/>
      <c r="G214" s="148">
        <f t="shared" si="3"/>
        <v>0</v>
      </c>
      <c r="H214" s="149"/>
      <c r="I214" s="149"/>
      <c r="J214" s="150"/>
      <c r="K214" s="141"/>
      <c r="L214" s="141"/>
      <c r="M214" s="141"/>
      <c r="N214" s="141"/>
    </row>
    <row r="215" spans="1:14" ht="75" hidden="1" x14ac:dyDescent="0.3">
      <c r="A215" s="21" t="s">
        <v>336</v>
      </c>
      <c r="B215" s="38" t="s">
        <v>194</v>
      </c>
      <c r="C215" s="38" t="s">
        <v>33</v>
      </c>
      <c r="D215" s="8" t="s">
        <v>195</v>
      </c>
      <c r="E215" s="17" t="s">
        <v>334</v>
      </c>
      <c r="F215" s="28"/>
      <c r="G215" s="61">
        <f t="shared" ref="G215:G230" si="7">H215+I215</f>
        <v>0</v>
      </c>
      <c r="H215" s="2"/>
      <c r="I215" s="2"/>
      <c r="J215" s="47">
        <f>I215</f>
        <v>0</v>
      </c>
    </row>
    <row r="216" spans="1:14" ht="93.75" hidden="1" x14ac:dyDescent="0.3">
      <c r="A216" s="19" t="s">
        <v>371</v>
      </c>
      <c r="B216" s="4" t="s">
        <v>143</v>
      </c>
      <c r="C216" s="15" t="s">
        <v>12</v>
      </c>
      <c r="D216" s="14" t="s">
        <v>145</v>
      </c>
      <c r="E216" s="17" t="s">
        <v>394</v>
      </c>
      <c r="F216" s="23"/>
      <c r="G216" s="61">
        <f t="shared" si="7"/>
        <v>0</v>
      </c>
      <c r="H216" s="2"/>
      <c r="I216" s="2"/>
      <c r="J216" s="47"/>
    </row>
    <row r="217" spans="1:14" ht="37.5" hidden="1" x14ac:dyDescent="0.3">
      <c r="A217" s="19" t="s">
        <v>370</v>
      </c>
      <c r="B217" s="39" t="s">
        <v>257</v>
      </c>
      <c r="C217" s="39" t="s">
        <v>259</v>
      </c>
      <c r="D217" s="11" t="s">
        <v>261</v>
      </c>
      <c r="E217" s="17" t="s">
        <v>334</v>
      </c>
      <c r="F217" s="28"/>
      <c r="G217" s="60">
        <f>H217+I217</f>
        <v>0</v>
      </c>
      <c r="H217" s="2"/>
      <c r="I217" s="2"/>
      <c r="J217" s="47"/>
    </row>
    <row r="218" spans="1:14" ht="75" hidden="1" customHeight="1" x14ac:dyDescent="0.3">
      <c r="A218" s="19" t="s">
        <v>407</v>
      </c>
      <c r="B218" s="39" t="s">
        <v>408</v>
      </c>
      <c r="C218" s="39" t="s">
        <v>14</v>
      </c>
      <c r="D218" s="11" t="s">
        <v>409</v>
      </c>
      <c r="E218" s="17" t="s">
        <v>334</v>
      </c>
      <c r="F218" s="28"/>
      <c r="G218" s="60">
        <f t="shared" si="7"/>
        <v>0</v>
      </c>
      <c r="H218" s="2"/>
      <c r="I218" s="2"/>
      <c r="J218" s="47"/>
    </row>
    <row r="219" spans="1:14" ht="55.5" customHeight="1" x14ac:dyDescent="0.2">
      <c r="A219" s="49" t="s">
        <v>132</v>
      </c>
      <c r="B219" s="41"/>
      <c r="C219" s="41"/>
      <c r="D219" s="40" t="s">
        <v>34</v>
      </c>
      <c r="E219" s="40"/>
      <c r="F219" s="34"/>
      <c r="G219" s="59">
        <f t="shared" si="7"/>
        <v>10098000</v>
      </c>
      <c r="H219" s="5">
        <f>H224+H226+H227+H225</f>
        <v>9899000</v>
      </c>
      <c r="I219" s="5">
        <f>I226+I227</f>
        <v>199000</v>
      </c>
      <c r="J219" s="50">
        <f>J227+J226</f>
        <v>199000</v>
      </c>
    </row>
    <row r="220" spans="1:14" ht="18.75" hidden="1" customHeight="1" x14ac:dyDescent="0.3">
      <c r="A220" s="19"/>
      <c r="B220" s="29"/>
      <c r="C220" s="29"/>
      <c r="D220" s="29"/>
      <c r="E220" s="29"/>
      <c r="F220" s="66"/>
      <c r="G220" s="60">
        <f t="shared" si="7"/>
        <v>0</v>
      </c>
      <c r="H220" s="5"/>
      <c r="I220" s="29"/>
      <c r="J220" s="51"/>
    </row>
    <row r="221" spans="1:14" ht="56.25" hidden="1" customHeight="1" x14ac:dyDescent="0.2">
      <c r="A221" s="19"/>
      <c r="B221" s="4"/>
      <c r="C221" s="4"/>
      <c r="D221" s="11"/>
      <c r="E221" s="9" t="s">
        <v>35</v>
      </c>
      <c r="F221" s="63"/>
      <c r="G221" s="60">
        <f t="shared" si="7"/>
        <v>0</v>
      </c>
      <c r="H221" s="5">
        <f>H227+H243</f>
        <v>0</v>
      </c>
      <c r="I221" s="2"/>
      <c r="J221" s="47"/>
    </row>
    <row r="222" spans="1:14" ht="18.75" hidden="1" customHeight="1" x14ac:dyDescent="0.2">
      <c r="A222" s="19" t="s">
        <v>196</v>
      </c>
      <c r="B222" s="4" t="s">
        <v>197</v>
      </c>
      <c r="C222" s="4" t="s">
        <v>7</v>
      </c>
      <c r="D222" s="16" t="s">
        <v>198</v>
      </c>
      <c r="E222" s="191" t="s">
        <v>325</v>
      </c>
      <c r="F222" s="28"/>
      <c r="G222" s="60">
        <f t="shared" si="7"/>
        <v>0</v>
      </c>
      <c r="H222" s="2"/>
      <c r="I222" s="2"/>
      <c r="J222" s="47"/>
    </row>
    <row r="223" spans="1:14" ht="18.75" hidden="1" customHeight="1" x14ac:dyDescent="0.2">
      <c r="A223" s="19" t="s">
        <v>263</v>
      </c>
      <c r="B223" s="4" t="s">
        <v>142</v>
      </c>
      <c r="C223" s="4"/>
      <c r="D223" s="16" t="s">
        <v>144</v>
      </c>
      <c r="E223" s="191"/>
      <c r="F223" s="28"/>
      <c r="G223" s="60">
        <f t="shared" si="7"/>
        <v>199000</v>
      </c>
      <c r="H223" s="2">
        <f>H224</f>
        <v>199000</v>
      </c>
      <c r="I223" s="2">
        <f>I224</f>
        <v>0</v>
      </c>
      <c r="J223" s="47"/>
    </row>
    <row r="224" spans="1:14" ht="97.15" customHeight="1" x14ac:dyDescent="0.2">
      <c r="A224" s="21" t="s">
        <v>264</v>
      </c>
      <c r="B224" s="42" t="s">
        <v>143</v>
      </c>
      <c r="C224" s="42" t="s">
        <v>12</v>
      </c>
      <c r="D224" s="12" t="s">
        <v>145</v>
      </c>
      <c r="E224" s="191"/>
      <c r="F224" s="28" t="s">
        <v>560</v>
      </c>
      <c r="G224" s="60">
        <f t="shared" si="7"/>
        <v>199000</v>
      </c>
      <c r="H224" s="23">
        <v>199000</v>
      </c>
      <c r="I224" s="7"/>
      <c r="J224" s="46"/>
    </row>
    <row r="225" spans="1:10" ht="37.5" x14ac:dyDescent="0.3">
      <c r="A225" s="129" t="s">
        <v>264</v>
      </c>
      <c r="B225" s="132" t="s">
        <v>143</v>
      </c>
      <c r="C225" s="132" t="s">
        <v>12</v>
      </c>
      <c r="D225" s="133" t="s">
        <v>145</v>
      </c>
      <c r="E225" s="146" t="s">
        <v>498</v>
      </c>
      <c r="F225" s="174" t="s">
        <v>499</v>
      </c>
      <c r="G225" s="60">
        <f t="shared" si="7"/>
        <v>700000</v>
      </c>
      <c r="H225" s="3">
        <v>700000</v>
      </c>
      <c r="I225" s="3"/>
      <c r="J225" s="44"/>
    </row>
    <row r="226" spans="1:10" ht="40.15" customHeight="1" x14ac:dyDescent="0.3">
      <c r="A226" s="129" t="s">
        <v>264</v>
      </c>
      <c r="B226" s="132" t="s">
        <v>143</v>
      </c>
      <c r="C226" s="132" t="s">
        <v>12</v>
      </c>
      <c r="D226" s="133" t="s">
        <v>145</v>
      </c>
      <c r="E226" s="131" t="s">
        <v>463</v>
      </c>
      <c r="F226" s="69" t="s">
        <v>561</v>
      </c>
      <c r="G226" s="60">
        <f t="shared" si="7"/>
        <v>9000000</v>
      </c>
      <c r="H226" s="23">
        <v>9000000</v>
      </c>
      <c r="I226" s="7"/>
      <c r="J226" s="46"/>
    </row>
    <row r="227" spans="1:10" ht="48" customHeight="1" x14ac:dyDescent="0.3">
      <c r="A227" s="19" t="s">
        <v>199</v>
      </c>
      <c r="B227" s="15" t="s">
        <v>200</v>
      </c>
      <c r="C227" s="15" t="s">
        <v>12</v>
      </c>
      <c r="D227" s="11" t="s">
        <v>201</v>
      </c>
      <c r="E227" s="27" t="s">
        <v>337</v>
      </c>
      <c r="F227" s="28" t="s">
        <v>559</v>
      </c>
      <c r="G227" s="60">
        <f t="shared" si="7"/>
        <v>199000</v>
      </c>
      <c r="H227" s="3"/>
      <c r="I227" s="2">
        <v>199000</v>
      </c>
      <c r="J227" s="47">
        <f>I227</f>
        <v>199000</v>
      </c>
    </row>
    <row r="228" spans="1:10" ht="56.25" hidden="1" customHeight="1" x14ac:dyDescent="0.3">
      <c r="A228" s="19" t="s">
        <v>265</v>
      </c>
      <c r="B228" s="15" t="s">
        <v>249</v>
      </c>
      <c r="C228" s="15" t="s">
        <v>12</v>
      </c>
      <c r="D228" s="11" t="s">
        <v>75</v>
      </c>
      <c r="E228" s="17" t="s">
        <v>272</v>
      </c>
      <c r="F228" s="69"/>
      <c r="G228" s="60">
        <f t="shared" si="7"/>
        <v>0</v>
      </c>
      <c r="H228" s="3"/>
      <c r="I228" s="2"/>
      <c r="J228" s="47"/>
    </row>
    <row r="229" spans="1:10" ht="18.75" hidden="1" customHeight="1" x14ac:dyDescent="0.3">
      <c r="A229" s="19" t="s">
        <v>263</v>
      </c>
      <c r="B229" s="4" t="s">
        <v>142</v>
      </c>
      <c r="C229" s="4"/>
      <c r="D229" s="16" t="s">
        <v>144</v>
      </c>
      <c r="E229" s="27"/>
      <c r="F229" s="69"/>
      <c r="G229" s="60">
        <f t="shared" si="7"/>
        <v>0</v>
      </c>
      <c r="H229" s="2">
        <f>H230</f>
        <v>0</v>
      </c>
      <c r="I229" s="2">
        <f>I230</f>
        <v>0</v>
      </c>
      <c r="J229" s="47"/>
    </row>
    <row r="230" spans="1:10" ht="37.5" hidden="1" customHeight="1" x14ac:dyDescent="0.3">
      <c r="A230" s="71" t="s">
        <v>264</v>
      </c>
      <c r="B230" s="72" t="s">
        <v>143</v>
      </c>
      <c r="C230" s="72" t="s">
        <v>12</v>
      </c>
      <c r="D230" s="73" t="s">
        <v>145</v>
      </c>
      <c r="E230" s="88" t="s">
        <v>278</v>
      </c>
      <c r="F230" s="69"/>
      <c r="G230" s="60">
        <f t="shared" si="7"/>
        <v>0</v>
      </c>
      <c r="H230" s="23"/>
      <c r="I230" s="7"/>
      <c r="J230" s="46"/>
    </row>
    <row r="231" spans="1:10" ht="56.25" x14ac:dyDescent="0.35">
      <c r="A231" s="49" t="s">
        <v>346</v>
      </c>
      <c r="B231" s="41"/>
      <c r="C231" s="41"/>
      <c r="D231" s="40" t="s">
        <v>347</v>
      </c>
      <c r="E231" s="82"/>
      <c r="F231" s="85"/>
      <c r="G231" s="83">
        <f>SUM(H231+I231)</f>
        <v>1900000</v>
      </c>
      <c r="H231" s="84">
        <f>SUM(H232:H241)</f>
        <v>1900000</v>
      </c>
      <c r="I231" s="84">
        <f>SUM(I232:I241)</f>
        <v>0</v>
      </c>
      <c r="J231" s="106">
        <f>SUM(J232:J241)</f>
        <v>0</v>
      </c>
    </row>
    <row r="232" spans="1:10" ht="75" x14ac:dyDescent="0.3">
      <c r="A232" s="78" t="s">
        <v>401</v>
      </c>
      <c r="B232" s="79" t="s">
        <v>402</v>
      </c>
      <c r="C232" s="79" t="s">
        <v>89</v>
      </c>
      <c r="D232" s="31" t="s">
        <v>403</v>
      </c>
      <c r="E232" s="87" t="s">
        <v>586</v>
      </c>
      <c r="F232" s="89" t="s">
        <v>587</v>
      </c>
      <c r="G232" s="74">
        <f>H232+I232</f>
        <v>1900000</v>
      </c>
      <c r="H232" s="94">
        <v>1900000</v>
      </c>
      <c r="I232" s="94"/>
      <c r="J232" s="77"/>
    </row>
    <row r="233" spans="1:10" ht="75" hidden="1" customHeight="1" x14ac:dyDescent="0.3">
      <c r="A233" s="78" t="s">
        <v>348</v>
      </c>
      <c r="B233" s="79" t="s">
        <v>349</v>
      </c>
      <c r="C233" s="79" t="s">
        <v>89</v>
      </c>
      <c r="D233" s="123" t="s">
        <v>350</v>
      </c>
      <c r="E233" s="87" t="s">
        <v>351</v>
      </c>
      <c r="F233" s="85"/>
      <c r="G233" s="74">
        <f>H233+I233</f>
        <v>0</v>
      </c>
      <c r="H233" s="75"/>
      <c r="I233" s="76"/>
      <c r="J233" s="77"/>
    </row>
    <row r="234" spans="1:10" ht="75" hidden="1" x14ac:dyDescent="0.3">
      <c r="A234" s="19" t="s">
        <v>348</v>
      </c>
      <c r="B234" s="15" t="s">
        <v>349</v>
      </c>
      <c r="C234" s="15" t="s">
        <v>89</v>
      </c>
      <c r="D234" s="123" t="s">
        <v>350</v>
      </c>
      <c r="E234" s="17" t="s">
        <v>435</v>
      </c>
      <c r="F234" s="85"/>
      <c r="G234" s="74">
        <f t="shared" ref="G234:G241" si="8">H234+I234</f>
        <v>0</v>
      </c>
      <c r="H234" s="75"/>
      <c r="I234" s="76"/>
      <c r="J234" s="77">
        <f>I234</f>
        <v>0</v>
      </c>
    </row>
    <row r="235" spans="1:10" ht="75" hidden="1" x14ac:dyDescent="0.3">
      <c r="A235" s="19" t="s">
        <v>348</v>
      </c>
      <c r="B235" s="15" t="s">
        <v>349</v>
      </c>
      <c r="C235" s="15" t="s">
        <v>89</v>
      </c>
      <c r="D235" s="123" t="s">
        <v>350</v>
      </c>
      <c r="E235" s="17" t="s">
        <v>352</v>
      </c>
      <c r="F235" s="85"/>
      <c r="G235" s="74">
        <f t="shared" si="8"/>
        <v>0</v>
      </c>
      <c r="H235" s="75"/>
      <c r="I235" s="76"/>
      <c r="J235" s="77"/>
    </row>
    <row r="236" spans="1:10" ht="75" hidden="1" x14ac:dyDescent="0.3">
      <c r="A236" s="19" t="s">
        <v>348</v>
      </c>
      <c r="B236" s="15" t="s">
        <v>349</v>
      </c>
      <c r="C236" s="15" t="s">
        <v>89</v>
      </c>
      <c r="D236" s="123" t="s">
        <v>350</v>
      </c>
      <c r="E236" s="17" t="s">
        <v>404</v>
      </c>
      <c r="F236" s="85"/>
      <c r="G236" s="74">
        <f>H236</f>
        <v>0</v>
      </c>
      <c r="H236" s="75"/>
      <c r="I236" s="76"/>
      <c r="J236" s="77"/>
    </row>
    <row r="237" spans="1:10" ht="75" hidden="1" x14ac:dyDescent="0.3">
      <c r="A237" s="19" t="s">
        <v>348</v>
      </c>
      <c r="B237" s="15" t="s">
        <v>349</v>
      </c>
      <c r="C237" s="15" t="s">
        <v>89</v>
      </c>
      <c r="D237" s="123" t="s">
        <v>350</v>
      </c>
      <c r="E237" s="17" t="s">
        <v>353</v>
      </c>
      <c r="F237" s="85"/>
      <c r="G237" s="74">
        <f t="shared" si="8"/>
        <v>0</v>
      </c>
      <c r="H237" s="75"/>
      <c r="I237" s="76"/>
      <c r="J237" s="77"/>
    </row>
    <row r="238" spans="1:10" ht="75" hidden="1" x14ac:dyDescent="0.3">
      <c r="A238" s="19" t="s">
        <v>348</v>
      </c>
      <c r="B238" s="15" t="s">
        <v>349</v>
      </c>
      <c r="C238" s="15" t="s">
        <v>89</v>
      </c>
      <c r="D238" s="123" t="s">
        <v>350</v>
      </c>
      <c r="E238" s="17" t="s">
        <v>354</v>
      </c>
      <c r="F238" s="85"/>
      <c r="G238" s="74">
        <f t="shared" si="8"/>
        <v>0</v>
      </c>
      <c r="H238" s="75"/>
      <c r="I238" s="76"/>
      <c r="J238" s="77"/>
    </row>
    <row r="239" spans="1:10" ht="75" hidden="1" x14ac:dyDescent="0.3">
      <c r="A239" s="19" t="s">
        <v>348</v>
      </c>
      <c r="B239" s="15" t="s">
        <v>349</v>
      </c>
      <c r="C239" s="15" t="s">
        <v>89</v>
      </c>
      <c r="D239" s="123" t="s">
        <v>350</v>
      </c>
      <c r="E239" s="17" t="s">
        <v>428</v>
      </c>
      <c r="F239" s="85"/>
      <c r="G239" s="74">
        <f t="shared" si="8"/>
        <v>0</v>
      </c>
      <c r="H239" s="75"/>
      <c r="I239" s="76"/>
      <c r="J239" s="77">
        <f>I239</f>
        <v>0</v>
      </c>
    </row>
    <row r="240" spans="1:10" ht="75" hidden="1" x14ac:dyDescent="0.3">
      <c r="A240" s="19" t="s">
        <v>348</v>
      </c>
      <c r="B240" s="15" t="s">
        <v>349</v>
      </c>
      <c r="C240" s="15" t="s">
        <v>89</v>
      </c>
      <c r="D240" s="123" t="s">
        <v>350</v>
      </c>
      <c r="E240" s="17" t="s">
        <v>355</v>
      </c>
      <c r="F240" s="85"/>
      <c r="G240" s="74">
        <f t="shared" si="8"/>
        <v>0</v>
      </c>
      <c r="H240" s="75"/>
      <c r="I240" s="76"/>
      <c r="J240" s="77">
        <f>I240</f>
        <v>0</v>
      </c>
    </row>
    <row r="241" spans="1:11" ht="75" hidden="1" x14ac:dyDescent="0.3">
      <c r="A241" s="80" t="s">
        <v>348</v>
      </c>
      <c r="B241" s="81" t="s">
        <v>349</v>
      </c>
      <c r="C241" s="81" t="s">
        <v>89</v>
      </c>
      <c r="D241" s="124" t="s">
        <v>350</v>
      </c>
      <c r="E241" s="88" t="s">
        <v>356</v>
      </c>
      <c r="F241" s="85" t="s">
        <v>382</v>
      </c>
      <c r="G241" s="74">
        <f t="shared" si="8"/>
        <v>0</v>
      </c>
      <c r="H241" s="75"/>
      <c r="I241" s="76"/>
      <c r="J241" s="77"/>
    </row>
    <row r="242" spans="1:11" ht="34.9" customHeight="1" thickBot="1" x14ac:dyDescent="0.35">
      <c r="A242" s="52"/>
      <c r="B242" s="53"/>
      <c r="C242" s="53"/>
      <c r="D242" s="54" t="s">
        <v>284</v>
      </c>
      <c r="E242" s="93"/>
      <c r="F242" s="70"/>
      <c r="G242" s="55">
        <f>G15+G71+G79+G110+G145+G149+G157+G168+G219+G231</f>
        <v>261005632</v>
      </c>
      <c r="H242" s="55">
        <f>H15+H71+H79+H110+H145+H149+H157+H168+H219+H231</f>
        <v>200391632</v>
      </c>
      <c r="I242" s="55">
        <f>I15+I71+I79+I110+I145+I149+I157+I168+I219+I231</f>
        <v>60614000</v>
      </c>
      <c r="J242" s="56">
        <f>J15+J71+J79+J110+J145+J149+J157+J168+J219+J231</f>
        <v>60304000</v>
      </c>
      <c r="K242" s="104"/>
    </row>
    <row r="243" spans="1:11" x14ac:dyDescent="0.2">
      <c r="D243" s="125"/>
      <c r="I243" s="126"/>
      <c r="J243" s="126"/>
    </row>
    <row r="244" spans="1:11" x14ac:dyDescent="0.2">
      <c r="G244" s="104"/>
      <c r="J244" s="126"/>
    </row>
    <row r="245" spans="1:11" ht="21.75" customHeight="1" x14ac:dyDescent="0.3">
      <c r="A245" s="20"/>
      <c r="B245" s="111" t="s">
        <v>437</v>
      </c>
      <c r="C245" s="127"/>
      <c r="D245" s="111"/>
      <c r="E245" s="111"/>
      <c r="F245" s="112"/>
      <c r="G245" s="112"/>
      <c r="H245" s="128"/>
      <c r="I245" s="111" t="s">
        <v>438</v>
      </c>
      <c r="J245" s="111"/>
    </row>
    <row r="246" spans="1:11" ht="18.75" x14ac:dyDescent="0.3">
      <c r="A246" s="20"/>
      <c r="B246" s="111"/>
      <c r="C246" s="111"/>
      <c r="D246" s="111"/>
      <c r="E246" s="111"/>
      <c r="F246" s="112"/>
      <c r="G246" s="112"/>
      <c r="H246" s="111"/>
      <c r="I246" s="111"/>
      <c r="J246" s="111"/>
    </row>
    <row r="247" spans="1:11" ht="24" customHeight="1" x14ac:dyDescent="0.3">
      <c r="A247" s="20"/>
      <c r="B247" s="198" t="s">
        <v>442</v>
      </c>
      <c r="C247" s="198"/>
      <c r="D247" s="198"/>
      <c r="E247" s="111"/>
      <c r="F247" s="112"/>
      <c r="G247" s="112"/>
      <c r="H247" s="111"/>
      <c r="I247" s="111" t="s">
        <v>443</v>
      </c>
      <c r="J247" s="111"/>
    </row>
    <row r="249" spans="1:11" ht="12.75" hidden="1" customHeight="1" x14ac:dyDescent="0.2"/>
    <row r="254" spans="1:11" x14ac:dyDescent="0.2">
      <c r="H254" s="126"/>
    </row>
  </sheetData>
  <sheetProtection selectLockedCells="1" selectUnlockedCells="1"/>
  <mergeCells count="27">
    <mergeCell ref="B247:D247"/>
    <mergeCell ref="E118:E121"/>
    <mergeCell ref="F119:F121"/>
    <mergeCell ref="E123:E125"/>
    <mergeCell ref="F123:F125"/>
    <mergeCell ref="E160:E166"/>
    <mergeCell ref="F161:F164"/>
    <mergeCell ref="E43:E45"/>
    <mergeCell ref="F12:F13"/>
    <mergeCell ref="G12:G13"/>
    <mergeCell ref="E222:E224"/>
    <mergeCell ref="E111:E117"/>
    <mergeCell ref="F112:F117"/>
    <mergeCell ref="F44:F45"/>
    <mergeCell ref="F46:F47"/>
    <mergeCell ref="F48:F49"/>
    <mergeCell ref="F75:F76"/>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2021-11-29T13:40:05Z</cp:lastPrinted>
  <dcterms:created xsi:type="dcterms:W3CDTF">2016-01-05T10:54:52Z</dcterms:created>
  <dcterms:modified xsi:type="dcterms:W3CDTF">2021-12-14T08:04:46Z</dcterms:modified>
</cp:coreProperties>
</file>